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legion.sharepoint.com/sites/HMPricebooks/Shared Documents/Steelcraft/2024/"/>
    </mc:Choice>
  </mc:AlternateContent>
  <xr:revisionPtr revIDLastSave="60" documentId="8_{A6E2CEDE-8C9D-4DD3-A4ED-FAC7135188AB}" xr6:coauthVersionLast="47" xr6:coauthVersionMax="47" xr10:uidLastSave="{8DAF20CC-50CD-4000-8C6E-E0A5BC91FE73}"/>
  <bookViews>
    <workbookView minimized="1" xWindow="30045" yWindow="1725" windowWidth="21600" windowHeight="11325" firstSheet="2" activeTab="2" xr2:uid="{00000000-000D-0000-FFFF-FFFF00000000}"/>
  </bookViews>
  <sheets>
    <sheet name="Sheet1" sheetId="1" state="hidden" r:id="rId1"/>
    <sheet name="Sheet2" sheetId="2" state="hidden" r:id="rId2"/>
    <sheet name="Falcon Order Form-Rev 0222" sheetId="3" r:id="rId3"/>
  </sheets>
  <definedNames>
    <definedName name="List_663_27">'Falcon Order Form-Rev 0222'!#REF!</definedName>
    <definedName name="List_667_1">'Falcon Order Form-Rev 0222'!$J$36</definedName>
    <definedName name="Net_667_1">'Falcon Order Form-Rev 0222'!$K$36</definedName>
    <definedName name="_xlnm.Print_Area" localSheetId="2">'Falcon Order Form-Rev 0222'!$A$1:$U$48</definedName>
    <definedName name="_xlnm.Print_Area" localSheetId="1">Sheet2!$A$1:$K$82</definedName>
    <definedName name="Wgt_663_27">'Falcon Order Form-Rev 0222'!$I$37</definedName>
    <definedName name="Wgt_667_1">'Falcon Order Form-Rev 0222'!$I$36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3" l="1"/>
  <c r="J26" i="3"/>
  <c r="J25" i="3"/>
  <c r="I27" i="3"/>
  <c r="I26" i="3"/>
  <c r="I25" i="3"/>
  <c r="U27" i="3"/>
  <c r="K27" i="3" s="1"/>
  <c r="S27" i="3"/>
  <c r="U26" i="3"/>
  <c r="K26" i="3" s="1"/>
  <c r="S26" i="3"/>
  <c r="U25" i="3"/>
  <c r="K25" i="3" s="1"/>
  <c r="S25" i="3"/>
  <c r="U11" i="3"/>
  <c r="S11" i="3"/>
  <c r="U10" i="3"/>
  <c r="S10" i="3"/>
  <c r="U9" i="3"/>
  <c r="S9" i="3"/>
  <c r="I9" i="3" l="1"/>
  <c r="H9" i="3"/>
  <c r="U20" i="3" l="1"/>
  <c r="U19" i="3"/>
  <c r="U18" i="3"/>
  <c r="U17" i="3"/>
  <c r="H20" i="3"/>
  <c r="H19" i="3"/>
  <c r="H18" i="3"/>
  <c r="H17" i="3"/>
  <c r="H12" i="3"/>
  <c r="H11" i="3"/>
  <c r="H10" i="3"/>
  <c r="F17" i="3"/>
  <c r="S17" i="3" l="1"/>
  <c r="K20" i="3" l="1"/>
  <c r="I18" i="3"/>
  <c r="I11" i="3"/>
  <c r="E29" i="2"/>
  <c r="E28" i="2"/>
  <c r="E26" i="2"/>
  <c r="E25" i="2" l="1"/>
  <c r="E24" i="2"/>
  <c r="E22" i="2"/>
  <c r="E15" i="2"/>
  <c r="E14" i="2"/>
  <c r="E12" i="2"/>
  <c r="K9" i="3"/>
  <c r="J9" i="3"/>
  <c r="I21" i="3"/>
  <c r="S20" i="3"/>
  <c r="S19" i="3"/>
  <c r="S18" i="3"/>
  <c r="F20" i="3"/>
  <c r="F19" i="3"/>
  <c r="F18" i="3"/>
  <c r="F11" i="3"/>
  <c r="F12" i="3"/>
  <c r="F10" i="3"/>
  <c r="K19" i="3"/>
  <c r="K18" i="3"/>
  <c r="K17" i="3"/>
  <c r="J36" i="3" s="1"/>
  <c r="K11" i="3"/>
  <c r="K12" i="3"/>
  <c r="K13" i="3"/>
  <c r="K10" i="3"/>
  <c r="J20" i="3"/>
  <c r="J19" i="3"/>
  <c r="J18" i="3"/>
  <c r="J17" i="3"/>
  <c r="J12" i="3"/>
  <c r="J11" i="3"/>
  <c r="J10" i="3"/>
  <c r="F9" i="3"/>
  <c r="I10" i="3"/>
  <c r="I12" i="3"/>
  <c r="I13" i="3"/>
  <c r="I17" i="3"/>
  <c r="I19" i="3"/>
  <c r="I20" i="3"/>
  <c r="I36" i="3" l="1"/>
  <c r="Q40" i="3" s="1"/>
  <c r="K36" i="3"/>
  <c r="T40" i="3" l="1"/>
  <c r="R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G. Lay</author>
  </authors>
  <commentList>
    <comment ref="T3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** WARNING **</t>
        </r>
        <r>
          <rPr>
            <sz val="8"/>
            <color indexed="81"/>
            <rFont val="Tahoma"/>
            <family val="2"/>
          </rPr>
          <t xml:space="preserve">
To get a net price - Insert your discount into the Discount Field</t>
        </r>
      </text>
    </comment>
  </commentList>
</comments>
</file>

<file path=xl/sharedStrings.xml><?xml version="1.0" encoding="utf-8"?>
<sst xmlns="http://schemas.openxmlformats.org/spreadsheetml/2006/main" count="289" uniqueCount="183">
  <si>
    <t>Part Number</t>
  </si>
  <si>
    <t>DECSRIPTION</t>
  </si>
  <si>
    <t>Status</t>
  </si>
  <si>
    <t>Pre-Release</t>
  </si>
  <si>
    <t>DESCRIPTION</t>
  </si>
  <si>
    <t>LIST</t>
  </si>
  <si>
    <t>FALC0001</t>
  </si>
  <si>
    <t>DOOR,FALCON,3068,61L,CRS</t>
  </si>
  <si>
    <t>FD18-4  3068  F  61L  POLYS  WH  C</t>
  </si>
  <si>
    <t>FALC0002</t>
  </si>
  <si>
    <t>DOOR,FALCON,3068,RPD,CRS</t>
  </si>
  <si>
    <t>FD18-4  3068  F  RPD  POLYS  WH  C</t>
  </si>
  <si>
    <t>N/A</t>
  </si>
  <si>
    <t>FALC0003</t>
  </si>
  <si>
    <t>DOOR,FALCON,3068,86,CRS</t>
  </si>
  <si>
    <t>FD18-4  3068  F  86  POLYS  WH  C</t>
  </si>
  <si>
    <t>FALC0004</t>
  </si>
  <si>
    <t>DOOR,FALCON,3068,86ED,CRS</t>
  </si>
  <si>
    <t>FD18-4  3068  F  86ED  POLYS  WH  C</t>
  </si>
  <si>
    <t>FALC0005</t>
  </si>
  <si>
    <t>DOOR,FALCON,3068,161,CRS</t>
  </si>
  <si>
    <t>FD18-4  3068  F  161  POLYS  WH  C</t>
  </si>
  <si>
    <t>FALC0010</t>
  </si>
  <si>
    <t>DOOR,FALCON,3068,61L,A60</t>
  </si>
  <si>
    <t>FD18-4  3068  F  61L  POLYS  WH  C  GALV</t>
  </si>
  <si>
    <t>FALC0011</t>
  </si>
  <si>
    <t>DOOR,FALCON,3068,RPD,A60</t>
  </si>
  <si>
    <t>FD18-4  3068  F  RPD  POLYS  WH  C  GALV</t>
  </si>
  <si>
    <t>FALC0012</t>
  </si>
  <si>
    <t>DOOR,FALCON,3068,86,A60</t>
  </si>
  <si>
    <t>FD18-4  3068  F  86  POLYS  WH  C  GALV</t>
  </si>
  <si>
    <t>FALC0013</t>
  </si>
  <si>
    <t>DOOR,FALCON,3068,86ED,A60</t>
  </si>
  <si>
    <t>FD18-4  3068  F  86ED  POLYS  WH  C  GALV</t>
  </si>
  <si>
    <t>FALC0014</t>
  </si>
  <si>
    <t>DOOR,FALCON,3068,161,A60</t>
  </si>
  <si>
    <t>FD18-4  3068  F  161  POLYS  WH  C  GALV</t>
  </si>
  <si>
    <t>FALC0020</t>
  </si>
  <si>
    <t>DOOR,FALCON,3070,61L,CRS</t>
  </si>
  <si>
    <t>FD18-4  3070  F  61L  POLYS  WH  C</t>
  </si>
  <si>
    <t>FALC0021</t>
  </si>
  <si>
    <t>DOOR,FALCON,3070,RPD,CRS</t>
  </si>
  <si>
    <t>FD18-4  3070  F  RPD  POLYS  WH  C</t>
  </si>
  <si>
    <t>FALC0022</t>
  </si>
  <si>
    <t>DOOR,FALCON,3070,86,CRS</t>
  </si>
  <si>
    <t>FD18-4  3070  F  86  POLYS  WH  C</t>
  </si>
  <si>
    <t>FALC0023</t>
  </si>
  <si>
    <t>DOOR,FALCON,3070,86ED,CRS</t>
  </si>
  <si>
    <t>FD18-4  3070  F  86ED  POLYS  WH  C</t>
  </si>
  <si>
    <t>FALC0024</t>
  </si>
  <si>
    <t>DOOR,FALCON,3070,161,CRS</t>
  </si>
  <si>
    <t>FD18-4  3070  F  161  POLYS  WH  C</t>
  </si>
  <si>
    <t>FALC0030</t>
  </si>
  <si>
    <t>DOOR,FALCON,3070,61L,A60</t>
  </si>
  <si>
    <t>FD18-4  3070  F  61L  POLYS  WH  C  GALV</t>
  </si>
  <si>
    <t>FALC0031</t>
  </si>
  <si>
    <t>DOOR,FALCON,3070,RPD,A60</t>
  </si>
  <si>
    <t>FD18-4  3070  F  RPD  POLYS  WH  C  GALV</t>
  </si>
  <si>
    <t>FALC0032</t>
  </si>
  <si>
    <t>DOOR,FALCON,3070,86,A60</t>
  </si>
  <si>
    <t>FD18-4  3070  F  86  POLYS  WH  C  GALV</t>
  </si>
  <si>
    <t>FALC0033</t>
  </si>
  <si>
    <t>DOOR,FALCON,3070,86ED,A60</t>
  </si>
  <si>
    <t>FD18-4  3070  F  86ED  POLYS  WH  C  GALV</t>
  </si>
  <si>
    <t>FALC0034</t>
  </si>
  <si>
    <t>DOOR,FALCON,3070,161,A60</t>
  </si>
  <si>
    <t>FD18-4  3070  F  161  POLYS  WH  C  GALV</t>
  </si>
  <si>
    <t>1 3/4" FALCON DOORS</t>
  </si>
  <si>
    <t>SZ - SERIES</t>
  </si>
  <si>
    <t>DOORS</t>
  </si>
  <si>
    <t>SZ-SERIES FLUSH DOORS</t>
  </si>
  <si>
    <t>Width</t>
  </si>
  <si>
    <t>Description</t>
  </si>
  <si>
    <t>10 PAK</t>
  </si>
  <si>
    <t>40 PAK</t>
  </si>
  <si>
    <t>SZ18</t>
  </si>
  <si>
    <t>FD18</t>
  </si>
  <si>
    <t>Part #</t>
  </si>
  <si>
    <t>List</t>
  </si>
  <si>
    <t>6' 8" HIGH</t>
  </si>
  <si>
    <t>3'0"</t>
  </si>
  <si>
    <t>SZ184  3068  F  61L  POLYS  C WH  GALV</t>
  </si>
  <si>
    <t>SZ001</t>
  </si>
  <si>
    <t>FAL0010</t>
  </si>
  <si>
    <t>SZ184  3068  F  RPD  POLYS  C WH  GALV</t>
  </si>
  <si>
    <t>SZ002</t>
  </si>
  <si>
    <t>FAL0011</t>
  </si>
  <si>
    <t>SZ184  3068  F  86ED  POLYS  C WH  GALV</t>
  </si>
  <si>
    <t>SZ003</t>
  </si>
  <si>
    <t>FAL0013</t>
  </si>
  <si>
    <t>SZ184  3068  F 161  POLYS  C WH  GALV</t>
  </si>
  <si>
    <t>SZ004</t>
  </si>
  <si>
    <t>FAL0014</t>
  </si>
  <si>
    <t>SZ184  3068  F  61L HONEYCOMB C WH CRS</t>
  </si>
  <si>
    <t>SZ005</t>
  </si>
  <si>
    <t>SZ184  3068  F  RPD HONEYCOMB C WH CRS</t>
  </si>
  <si>
    <t>SZ006</t>
  </si>
  <si>
    <t>SZ184  3068  F  86ED HONEYCOMB C WH CRS</t>
  </si>
  <si>
    <t>SZ007</t>
  </si>
  <si>
    <t>SZ184  3068  F 161 HONEYCOMB C WH CRS</t>
  </si>
  <si>
    <t>SZ008</t>
  </si>
  <si>
    <t>7' 0" HIGH</t>
  </si>
  <si>
    <t>SZ184  3070  F  61L  POLYS  C WH  GALV</t>
  </si>
  <si>
    <t>SZ010</t>
  </si>
  <si>
    <t>FAL0030</t>
  </si>
  <si>
    <t>SZ184  3070  F  RPD  POLYS  C WH  GALV</t>
  </si>
  <si>
    <t>SZ011</t>
  </si>
  <si>
    <t>FAL0031</t>
  </si>
  <si>
    <t>SZ184  3070  F  86ED  POLYS  C WH  GALV</t>
  </si>
  <si>
    <t>SZ012</t>
  </si>
  <si>
    <t>FAL0033</t>
  </si>
  <si>
    <t>SZ184  3070  F 161  POLYS  C WH  GALV</t>
  </si>
  <si>
    <t>SZ013</t>
  </si>
  <si>
    <t>FAL0034</t>
  </si>
  <si>
    <t>SZ184  3070  F  61L HONEYCOMB C WH CRS</t>
  </si>
  <si>
    <t>SZ014</t>
  </si>
  <si>
    <t>SZ184  3070  F  RPD HONEYCOMB C WH CRS</t>
  </si>
  <si>
    <t>SZ015</t>
  </si>
  <si>
    <t>SZ184  3070  F  86ED HONEYCOMB C WH CRS</t>
  </si>
  <si>
    <t>SZ016</t>
  </si>
  <si>
    <t>SZ184  3070  F 161 HONEYCOMB C WH CRS</t>
  </si>
  <si>
    <t>SZ017</t>
  </si>
  <si>
    <t>NOTES:</t>
  </si>
  <si>
    <t xml:space="preserve">1. The WH designation is a "1-1/2 Hour Fire Rated Label". </t>
  </si>
  <si>
    <t>2. Minimum order quantity is 10 doors (10 packs only).</t>
  </si>
  <si>
    <t>3. Pallets will not be broken. Doors must be ordered in multiples of 10.</t>
  </si>
  <si>
    <t>Prices subject to change without notice</t>
  </si>
  <si>
    <t>Effective December 15, 2011 Rev. 12/15</t>
  </si>
  <si>
    <t>Specialty 3</t>
  </si>
  <si>
    <t xml:space="preserve">     SOLD TO:</t>
  </si>
  <si>
    <t xml:space="preserve">    SHIP TO:</t>
  </si>
  <si>
    <t xml:space="preserve"> CUST P.O. #</t>
  </si>
  <si>
    <t>SHIPPING INSTRUCTIONS</t>
  </si>
  <si>
    <t>LTL</t>
  </si>
  <si>
    <t>SZ18 - SERIES</t>
  </si>
  <si>
    <t>FALCON DOORS</t>
  </si>
  <si>
    <t xml:space="preserve"> ACCOUNT. #</t>
  </si>
  <si>
    <t>POOL TRUCK</t>
  </si>
  <si>
    <t xml:space="preserve"> DISCOUNT %</t>
  </si>
  <si>
    <t>OTHER</t>
  </si>
  <si>
    <t>SZ18 Flush -  6' 8" High - WH Mylar Label</t>
  </si>
  <si>
    <t>Qty.</t>
  </si>
  <si>
    <t>Weight</t>
  </si>
  <si>
    <t>Ext. Weight</t>
  </si>
  <si>
    <t>20 Pak Unit List</t>
  </si>
  <si>
    <t>20 Pak Ext. List</t>
  </si>
  <si>
    <t>SZ184 3068 61L POLYS C WH GALV</t>
  </si>
  <si>
    <t>SZ184 3068 RPD POLYS C WH GALV</t>
  </si>
  <si>
    <t>SZ184 3068 RPD HCOMBC WH CRS</t>
  </si>
  <si>
    <t>SZ184 3068 86ED POLYS C WH GALV</t>
  </si>
  <si>
    <t>SZ184 3068 86ED HCOMB C WH CRS</t>
  </si>
  <si>
    <t>SZ184 3068 161 POLYS C WH GALV</t>
  </si>
  <si>
    <t>SZ184 3068 161 HCOMB C WH CRS</t>
  </si>
  <si>
    <t>SZ18 Flush -  7' 0" High - WH Mylar Label</t>
  </si>
  <si>
    <t>SZ184 3070 61L POLYS C WH GALV</t>
  </si>
  <si>
    <t>SZ184 3070 61L HCOMB C WH CRS</t>
  </si>
  <si>
    <t>SZ184 3070 RPD POLYS C WH GALV</t>
  </si>
  <si>
    <t>SZ184 3070 RPD HCOMB C WH CRS</t>
  </si>
  <si>
    <t>SZ184 3070 86ED POLYS C WH GALV</t>
  </si>
  <si>
    <t>SZ184 3070 86ED HCOMB C WH CRS</t>
  </si>
  <si>
    <t>SZ184 3070 161 POLYS C WH GALV</t>
  </si>
  <si>
    <t>SZ184 3070 161 HCOMB C WH CRS</t>
  </si>
  <si>
    <t>Standard items INCLUDED with Flush Doors</t>
  </si>
  <si>
    <t>The nomenclature designation “C” indicates closer reinf.</t>
  </si>
  <si>
    <t>The nominclature designation “WH” indicates 1-1/2 hour Mylar fire label.</t>
  </si>
  <si>
    <t>All Poly / Galv Doors come standard with Flush Top Channel</t>
  </si>
  <si>
    <t>Wgt</t>
  </si>
  <si>
    <t>Net</t>
  </si>
  <si>
    <t>This is an official order - Please Sign:</t>
  </si>
  <si>
    <t>TOTAL WEIGHT</t>
  </si>
  <si>
    <t>TOTAL LIST $</t>
  </si>
  <si>
    <t>TOTAL NET $</t>
  </si>
  <si>
    <t>Sheet</t>
  </si>
  <si>
    <t>of</t>
  </si>
  <si>
    <r>
      <t xml:space="preserve">TOTALS </t>
    </r>
    <r>
      <rPr>
        <sz val="9"/>
        <rFont val="Arial"/>
        <family val="2"/>
      </rPr>
      <t>(This page)</t>
    </r>
  </si>
  <si>
    <t>Bulk Pack Pricing at 20 per item.  See price manual for 10 pack or Single Pricing</t>
  </si>
  <si>
    <t>SZ18 Flush -  8' 0" High - WH Mylar Label</t>
  </si>
  <si>
    <t>SZ081</t>
  </si>
  <si>
    <t>SZ082</t>
  </si>
  <si>
    <t>SZ083</t>
  </si>
  <si>
    <t>SZ184 3080 61L HCOMB C WH CRS</t>
  </si>
  <si>
    <t>SZ184 3080 RPD HCOMB C WH CRS</t>
  </si>
  <si>
    <t>SZ184 3080 86ED HCOMB C WH CRS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</si>
</sst>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000"/>
    <numFmt numFmtId="167" formatCode="0.0%"/>
    <numFmt numFmtId="168" formatCode="&quot;$&quot;#,##0.00"/>
    <numFmt numFmtId="169" formatCode="000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6"/>
      <name val="Arial Narrow"/>
      <family val="2"/>
    </font>
    <font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6"/>
      <name val="Ingersoll Rand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4"/>
      <name val="Arial"/>
      <family val="2"/>
    </font>
    <font>
      <b/>
      <sz val="20"/>
      <name val="Arial Narrow"/>
      <family val="2"/>
    </font>
    <font>
      <sz val="20"/>
      <name val="Arial"/>
      <family val="2"/>
    </font>
    <font>
      <b/>
      <sz val="20"/>
      <color indexed="9"/>
      <name val="Arial Narrow"/>
      <family val="2"/>
    </font>
    <font>
      <sz val="20"/>
      <color indexed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Continuous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6" fillId="0" borderId="0" xfId="0" applyFont="1"/>
    <xf numFmtId="0" fontId="14" fillId="0" borderId="0" xfId="0" applyFont="1"/>
    <xf numFmtId="0" fontId="1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righ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/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5" fillId="0" borderId="8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6" fontId="15" fillId="0" borderId="9" xfId="0" applyNumberFormat="1" applyFont="1" applyBorder="1" applyAlignment="1" applyProtection="1">
      <alignment horizontal="left" vertical="center"/>
      <protection locked="0"/>
    </xf>
    <xf numFmtId="166" fontId="2" fillId="0" borderId="12" xfId="0" applyNumberFormat="1" applyFont="1" applyBorder="1" applyAlignment="1" applyProtection="1">
      <alignment horizontal="center" vertical="center"/>
      <protection locked="0"/>
    </xf>
    <xf numFmtId="167" fontId="15" fillId="0" borderId="2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right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/>
    <xf numFmtId="0" fontId="16" fillId="2" borderId="13" xfId="0" applyFont="1" applyFill="1" applyBorder="1" applyAlignment="1">
      <alignment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2" fillId="0" borderId="15" xfId="0" applyNumberFormat="1" applyFont="1" applyBorder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1" fontId="2" fillId="0" borderId="17" xfId="0" applyNumberFormat="1" applyFont="1" applyBorder="1" applyAlignment="1" applyProtection="1">
      <alignment horizontal="center"/>
      <protection locked="0"/>
    </xf>
    <xf numFmtId="165" fontId="5" fillId="0" borderId="19" xfId="0" applyNumberFormat="1" applyFont="1" applyBorder="1" applyAlignment="1">
      <alignment horizontal="center"/>
    </xf>
    <xf numFmtId="0" fontId="0" fillId="0" borderId="20" xfId="0" applyBorder="1"/>
    <xf numFmtId="0" fontId="5" fillId="0" borderId="2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right"/>
    </xf>
    <xf numFmtId="3" fontId="2" fillId="0" borderId="1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/>
    </xf>
    <xf numFmtId="164" fontId="5" fillId="0" borderId="19" xfId="1" applyNumberFormat="1" applyFont="1" applyBorder="1" applyAlignment="1" applyProtection="1">
      <alignment horizontal="center"/>
    </xf>
    <xf numFmtId="3" fontId="5" fillId="0" borderId="15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9" fillId="0" borderId="1" xfId="0" applyFont="1" applyBorder="1"/>
    <xf numFmtId="165" fontId="9" fillId="0" borderId="1" xfId="1" applyNumberFormat="1" applyFont="1" applyBorder="1" applyAlignment="1">
      <alignment horizontal="center"/>
    </xf>
    <xf numFmtId="0" fontId="9" fillId="0" borderId="12" xfId="0" applyFont="1" applyBorder="1"/>
    <xf numFmtId="165" fontId="9" fillId="0" borderId="12" xfId="1" applyNumberFormat="1" applyFont="1" applyBorder="1" applyAlignment="1">
      <alignment horizontal="center"/>
    </xf>
    <xf numFmtId="0" fontId="22" fillId="0" borderId="0" xfId="0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23" fillId="0" borderId="0" xfId="0" applyFont="1"/>
    <xf numFmtId="0" fontId="24" fillId="0" borderId="0" xfId="0" applyFont="1"/>
    <xf numFmtId="0" fontId="23" fillId="0" borderId="13" xfId="0" applyFont="1" applyBorder="1" applyAlignment="1">
      <alignment horizontal="centerContinuous" vertical="center"/>
    </xf>
    <xf numFmtId="0" fontId="24" fillId="0" borderId="12" xfId="0" applyFont="1" applyBorder="1" applyAlignment="1">
      <alignment horizontal="centerContinuous" vertical="center"/>
    </xf>
    <xf numFmtId="0" fontId="23" fillId="0" borderId="2" xfId="0" applyFont="1" applyBorder="1" applyAlignment="1">
      <alignment horizontal="centerContinuous" vertical="center"/>
    </xf>
    <xf numFmtId="0" fontId="25" fillId="2" borderId="12" xfId="0" applyFont="1" applyFill="1" applyBorder="1" applyAlignment="1">
      <alignment horizontal="centerContinuous" vertical="center"/>
    </xf>
    <xf numFmtId="0" fontId="26" fillId="2" borderId="12" xfId="0" applyFont="1" applyFill="1" applyBorder="1" applyAlignment="1">
      <alignment horizontal="centerContinuous" vertical="center"/>
    </xf>
    <xf numFmtId="0" fontId="26" fillId="2" borderId="2" xfId="0" applyFont="1" applyFill="1" applyBorder="1" applyAlignment="1">
      <alignment horizontal="centerContinuous" vertical="center"/>
    </xf>
    <xf numFmtId="44" fontId="0" fillId="0" borderId="0" xfId="0" applyNumberFormat="1"/>
    <xf numFmtId="0" fontId="9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/>
    </xf>
    <xf numFmtId="169" fontId="2" fillId="0" borderId="17" xfId="0" applyNumberFormat="1" applyFont="1" applyBorder="1" applyAlignment="1">
      <alignment horizontal="center"/>
    </xf>
    <xf numFmtId="169" fontId="2" fillId="0" borderId="15" xfId="0" applyNumberFormat="1" applyFont="1" applyBorder="1" applyAlignment="1">
      <alignment horizontal="center"/>
    </xf>
    <xf numFmtId="0" fontId="4" fillId="0" borderId="25" xfId="0" applyFont="1" applyBorder="1"/>
    <xf numFmtId="0" fontId="5" fillId="0" borderId="18" xfId="0" applyFont="1" applyBorder="1" applyAlignment="1">
      <alignment horizontal="left" indent="1"/>
    </xf>
    <xf numFmtId="0" fontId="4" fillId="0" borderId="17" xfId="0" applyFont="1" applyBorder="1"/>
    <xf numFmtId="0" fontId="0" fillId="0" borderId="23" xfId="0" applyBorder="1"/>
    <xf numFmtId="1" fontId="2" fillId="0" borderId="0" xfId="0" applyNumberFormat="1" applyFont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  <xf numFmtId="0" fontId="4" fillId="0" borderId="24" xfId="0" applyFont="1" applyBorder="1"/>
    <xf numFmtId="165" fontId="5" fillId="0" borderId="16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1" xfId="0" applyFont="1" applyBorder="1"/>
    <xf numFmtId="0" fontId="5" fillId="0" borderId="16" xfId="0" applyFont="1" applyBorder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4" fillId="0" borderId="7" xfId="0" applyFont="1" applyBorder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2" borderId="12" xfId="0" applyFont="1" applyFill="1" applyBorder="1"/>
    <xf numFmtId="0" fontId="6" fillId="2" borderId="2" xfId="0" applyFont="1" applyFill="1" applyBorder="1"/>
    <xf numFmtId="0" fontId="4" fillId="0" borderId="15" xfId="0" applyFont="1" applyBorder="1" applyAlignment="1">
      <alignment horizontal="center"/>
    </xf>
    <xf numFmtId="164" fontId="4" fillId="0" borderId="15" xfId="1" applyNumberFormat="1" applyFont="1" applyFill="1" applyBorder="1" applyAlignment="1" applyProtection="1">
      <alignment horizontal="center"/>
    </xf>
    <xf numFmtId="165" fontId="3" fillId="0" borderId="0" xfId="0" applyNumberFormat="1" applyFont="1"/>
    <xf numFmtId="0" fontId="4" fillId="0" borderId="17" xfId="0" applyFont="1" applyBorder="1" applyAlignment="1">
      <alignment horizontal="center"/>
    </xf>
    <xf numFmtId="164" fontId="4" fillId="0" borderId="27" xfId="1" applyNumberFormat="1" applyFont="1" applyFill="1" applyBorder="1" applyAlignment="1" applyProtection="1">
      <alignment horizontal="center"/>
    </xf>
    <xf numFmtId="164" fontId="4" fillId="0" borderId="17" xfId="1" applyNumberFormat="1" applyFont="1" applyFill="1" applyBorder="1" applyAlignment="1" applyProtection="1">
      <alignment horizontal="center"/>
    </xf>
    <xf numFmtId="164" fontId="4" fillId="0" borderId="28" xfId="1" applyNumberFormat="1" applyFont="1" applyFill="1" applyBorder="1" applyAlignment="1" applyProtection="1">
      <alignment horizontal="center"/>
    </xf>
    <xf numFmtId="0" fontId="4" fillId="0" borderId="19" xfId="0" applyFont="1" applyBorder="1" applyAlignment="1">
      <alignment horizontal="center"/>
    </xf>
    <xf numFmtId="164" fontId="4" fillId="0" borderId="19" xfId="1" applyNumberFormat="1" applyFont="1" applyBorder="1" applyAlignment="1" applyProtection="1">
      <alignment horizontal="center"/>
    </xf>
    <xf numFmtId="0" fontId="4" fillId="0" borderId="2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8" fontId="3" fillId="0" borderId="0" xfId="0" applyNumberFormat="1" applyFont="1"/>
    <xf numFmtId="0" fontId="1" fillId="0" borderId="0" xfId="0" applyFont="1" applyAlignment="1">
      <alignment horizontal="left" vertical="center"/>
    </xf>
    <xf numFmtId="3" fontId="4" fillId="3" borderId="1" xfId="0" applyNumberFormat="1" applyFont="1" applyFill="1" applyBorder="1"/>
    <xf numFmtId="165" fontId="4" fillId="4" borderId="1" xfId="0" applyNumberFormat="1" applyFont="1" applyFill="1" applyBorder="1"/>
    <xf numFmtId="165" fontId="4" fillId="5" borderId="1" xfId="0" applyNumberFormat="1" applyFont="1" applyFill="1" applyBorder="1"/>
    <xf numFmtId="3" fontId="4" fillId="0" borderId="0" xfId="0" applyNumberFormat="1" applyFont="1"/>
    <xf numFmtId="4" fontId="4" fillId="0" borderId="0" xfId="0" applyNumberFormat="1" applyFont="1" applyAlignment="1">
      <alignment shrinkToFit="1"/>
    </xf>
    <xf numFmtId="0" fontId="4" fillId="0" borderId="0" xfId="0" applyFont="1"/>
    <xf numFmtId="1" fontId="4" fillId="0" borderId="12" xfId="0" applyNumberFormat="1" applyFont="1" applyBorder="1" applyAlignment="1" applyProtection="1">
      <alignment horizontal="center"/>
      <protection locked="0"/>
    </xf>
    <xf numFmtId="164" fontId="27" fillId="0" borderId="15" xfId="1" applyNumberFormat="1" applyFont="1" applyFill="1" applyBorder="1" applyAlignment="1" applyProtection="1">
      <alignment horizontal="center"/>
    </xf>
    <xf numFmtId="0" fontId="4" fillId="0" borderId="18" xfId="0" applyFont="1" applyBorder="1"/>
    <xf numFmtId="0" fontId="4" fillId="0" borderId="29" xfId="0" applyFont="1" applyBorder="1"/>
    <xf numFmtId="3" fontId="19" fillId="0" borderId="5" xfId="0" applyNumberFormat="1" applyFont="1" applyBorder="1" applyAlignment="1">
      <alignment horizontal="center"/>
    </xf>
    <xf numFmtId="165" fontId="3" fillId="0" borderId="5" xfId="0" applyNumberFormat="1" applyFont="1" applyBorder="1"/>
    <xf numFmtId="3" fontId="19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0" fontId="15" fillId="0" borderId="0" xfId="0" applyFont="1" applyBorder="1" applyAlignment="1">
      <alignment horizontal="center" vertical="center"/>
    </xf>
    <xf numFmtId="0" fontId="0" fillId="0" borderId="0" xfId="0" applyBorder="1"/>
    <xf numFmtId="1" fontId="2" fillId="0" borderId="19" xfId="0" applyNumberFormat="1" applyFont="1" applyBorder="1" applyAlignment="1" applyProtection="1">
      <alignment horizontal="center"/>
      <protection locked="0"/>
    </xf>
    <xf numFmtId="169" fontId="2" fillId="0" borderId="19" xfId="0" applyNumberFormat="1" applyFont="1" applyBorder="1" applyAlignment="1">
      <alignment horizontal="center"/>
    </xf>
    <xf numFmtId="0" fontId="4" fillId="0" borderId="23" xfId="0" applyFont="1" applyBorder="1"/>
    <xf numFmtId="164" fontId="4" fillId="0" borderId="19" xfId="1" applyNumberFormat="1" applyFont="1" applyFill="1" applyBorder="1" applyAlignment="1" applyProtection="1">
      <alignment horizontal="center"/>
    </xf>
    <xf numFmtId="0" fontId="4" fillId="0" borderId="19" xfId="0" applyFont="1" applyBorder="1"/>
    <xf numFmtId="0" fontId="2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0" fillId="0" borderId="10" xfId="0" applyNumberFormat="1" applyBorder="1" applyAlignment="1" applyProtection="1">
      <alignment horizontal="center"/>
      <protection locked="0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9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65" fontId="2" fillId="0" borderId="1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 applyProtection="1">
      <alignment horizontal="center"/>
      <protection hidden="1"/>
    </xf>
    <xf numFmtId="168" fontId="0" fillId="0" borderId="2" xfId="0" applyNumberFormat="1" applyBorder="1" applyAlignment="1" applyProtection="1">
      <alignment horizontal="center"/>
      <protection hidden="1"/>
    </xf>
    <xf numFmtId="0" fontId="15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80</xdr:row>
      <xdr:rowOff>38100</xdr:rowOff>
    </xdr:from>
    <xdr:to>
      <xdr:col>2</xdr:col>
      <xdr:colOff>504825</xdr:colOff>
      <xdr:row>82</xdr:row>
      <xdr:rowOff>0</xdr:rowOff>
    </xdr:to>
    <xdr:pic>
      <xdr:nvPicPr>
        <xdr:cNvPr id="1029" name="Picture 3" descr="IR_SecTec_RGB(485-CG9)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3182" r="9680" b="14735"/>
        <a:stretch>
          <a:fillRect/>
        </a:stretch>
      </xdr:blipFill>
      <xdr:spPr bwMode="auto">
        <a:xfrm>
          <a:off x="76200" y="14173200"/>
          <a:ext cx="20097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104775</xdr:colOff>
      <xdr:row>42</xdr:row>
      <xdr:rowOff>66675</xdr:rowOff>
    </xdr:from>
    <xdr:to>
      <xdr:col>20</xdr:col>
      <xdr:colOff>626745</xdr:colOff>
      <xdr:row>44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572250"/>
          <a:ext cx="1590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C32" sqref="C32"/>
    </sheetView>
  </sheetViews>
  <sheetFormatPr defaultColWidth="8.85546875" defaultRowHeight="12.75"/>
  <cols>
    <col min="1" max="1" width="12.42578125" bestFit="1" customWidth="1"/>
    <col min="2" max="2" width="36.7109375" customWidth="1"/>
    <col min="3" max="3" width="11.140625" bestFit="1" customWidth="1"/>
    <col min="5" max="5" width="41.42578125" bestFit="1" customWidth="1"/>
  </cols>
  <sheetData>
    <row r="1" spans="1:6">
      <c r="A1" s="1" t="s">
        <v>0</v>
      </c>
      <c r="B1" s="1" t="s">
        <v>1</v>
      </c>
      <c r="C1" s="1" t="s">
        <v>2</v>
      </c>
    </row>
    <row r="2" spans="1:6">
      <c r="C2" t="s">
        <v>3</v>
      </c>
      <c r="E2" s="2" t="s">
        <v>4</v>
      </c>
      <c r="F2" s="2" t="s">
        <v>5</v>
      </c>
    </row>
    <row r="3" spans="1:6">
      <c r="A3" t="s">
        <v>6</v>
      </c>
      <c r="B3" t="s">
        <v>7</v>
      </c>
      <c r="C3" t="s">
        <v>3</v>
      </c>
      <c r="E3" t="s">
        <v>8</v>
      </c>
      <c r="F3">
        <v>296</v>
      </c>
    </row>
    <row r="4" spans="1:6">
      <c r="A4" t="s">
        <v>9</v>
      </c>
      <c r="B4" t="s">
        <v>10</v>
      </c>
      <c r="C4" t="s">
        <v>3</v>
      </c>
      <c r="E4" t="s">
        <v>11</v>
      </c>
      <c r="F4" t="s">
        <v>12</v>
      </c>
    </row>
    <row r="5" spans="1:6">
      <c r="A5" t="s">
        <v>13</v>
      </c>
      <c r="B5" t="s">
        <v>14</v>
      </c>
      <c r="C5" t="s">
        <v>3</v>
      </c>
      <c r="E5" t="s">
        <v>15</v>
      </c>
      <c r="F5">
        <v>296</v>
      </c>
    </row>
    <row r="6" spans="1:6">
      <c r="A6" t="s">
        <v>16</v>
      </c>
      <c r="B6" t="s">
        <v>17</v>
      </c>
      <c r="C6" t="s">
        <v>3</v>
      </c>
      <c r="E6" t="s">
        <v>18</v>
      </c>
      <c r="F6">
        <v>296</v>
      </c>
    </row>
    <row r="7" spans="1:6">
      <c r="A7" t="s">
        <v>19</v>
      </c>
      <c r="B7" t="s">
        <v>20</v>
      </c>
      <c r="C7" t="s">
        <v>3</v>
      </c>
      <c r="E7" t="s">
        <v>21</v>
      </c>
      <c r="F7">
        <v>296</v>
      </c>
    </row>
    <row r="10" spans="1:6">
      <c r="A10" t="s">
        <v>22</v>
      </c>
      <c r="B10" t="s">
        <v>23</v>
      </c>
      <c r="C10" t="s">
        <v>3</v>
      </c>
      <c r="E10" t="s">
        <v>24</v>
      </c>
      <c r="F10">
        <v>319</v>
      </c>
    </row>
    <row r="11" spans="1:6">
      <c r="A11" t="s">
        <v>25</v>
      </c>
      <c r="B11" t="s">
        <v>26</v>
      </c>
      <c r="C11" t="s">
        <v>3</v>
      </c>
      <c r="E11" t="s">
        <v>27</v>
      </c>
      <c r="F11">
        <v>332</v>
      </c>
    </row>
    <row r="12" spans="1:6">
      <c r="A12" t="s">
        <v>28</v>
      </c>
      <c r="B12" t="s">
        <v>29</v>
      </c>
      <c r="C12" t="s">
        <v>3</v>
      </c>
      <c r="E12" t="s">
        <v>30</v>
      </c>
      <c r="F12">
        <v>319</v>
      </c>
    </row>
    <row r="13" spans="1:6">
      <c r="A13" t="s">
        <v>31</v>
      </c>
      <c r="B13" t="s">
        <v>32</v>
      </c>
      <c r="C13" t="s">
        <v>3</v>
      </c>
      <c r="E13" t="s">
        <v>33</v>
      </c>
      <c r="F13">
        <v>319</v>
      </c>
    </row>
    <row r="14" spans="1:6">
      <c r="A14" t="s">
        <v>34</v>
      </c>
      <c r="B14" t="s">
        <v>35</v>
      </c>
      <c r="C14" t="s">
        <v>3</v>
      </c>
      <c r="E14" t="s">
        <v>36</v>
      </c>
      <c r="F14">
        <v>319</v>
      </c>
    </row>
    <row r="17" spans="1:6">
      <c r="A17" t="s">
        <v>37</v>
      </c>
      <c r="B17" t="s">
        <v>38</v>
      </c>
      <c r="C17" t="s">
        <v>3</v>
      </c>
      <c r="E17" t="s">
        <v>39</v>
      </c>
      <c r="F17">
        <v>308</v>
      </c>
    </row>
    <row r="18" spans="1:6">
      <c r="A18" t="s">
        <v>40</v>
      </c>
      <c r="B18" t="s">
        <v>41</v>
      </c>
      <c r="C18" t="s">
        <v>3</v>
      </c>
      <c r="E18" t="s">
        <v>42</v>
      </c>
      <c r="F18" t="s">
        <v>12</v>
      </c>
    </row>
    <row r="19" spans="1:6">
      <c r="A19" t="s">
        <v>43</v>
      </c>
      <c r="B19" t="s">
        <v>44</v>
      </c>
      <c r="C19" t="s">
        <v>3</v>
      </c>
      <c r="E19" t="s">
        <v>45</v>
      </c>
      <c r="F19">
        <v>308</v>
      </c>
    </row>
    <row r="20" spans="1:6">
      <c r="A20" t="s">
        <v>46</v>
      </c>
      <c r="B20" t="s">
        <v>47</v>
      </c>
      <c r="C20" t="s">
        <v>3</v>
      </c>
      <c r="E20" t="s">
        <v>48</v>
      </c>
      <c r="F20">
        <v>308</v>
      </c>
    </row>
    <row r="21" spans="1:6">
      <c r="A21" t="s">
        <v>49</v>
      </c>
      <c r="B21" t="s">
        <v>50</v>
      </c>
      <c r="C21" t="s">
        <v>3</v>
      </c>
      <c r="E21" t="s">
        <v>51</v>
      </c>
      <c r="F21">
        <v>308</v>
      </c>
    </row>
    <row r="24" spans="1:6">
      <c r="A24" t="s">
        <v>52</v>
      </c>
      <c r="B24" t="s">
        <v>53</v>
      </c>
      <c r="C24" t="s">
        <v>3</v>
      </c>
      <c r="E24" t="s">
        <v>54</v>
      </c>
      <c r="F24">
        <v>331</v>
      </c>
    </row>
    <row r="25" spans="1:6">
      <c r="A25" t="s">
        <v>55</v>
      </c>
      <c r="B25" t="s">
        <v>56</v>
      </c>
      <c r="C25" t="s">
        <v>3</v>
      </c>
      <c r="E25" t="s">
        <v>57</v>
      </c>
      <c r="F25">
        <v>355</v>
      </c>
    </row>
    <row r="26" spans="1:6">
      <c r="A26" t="s">
        <v>58</v>
      </c>
      <c r="B26" t="s">
        <v>59</v>
      </c>
      <c r="C26" t="s">
        <v>3</v>
      </c>
      <c r="E26" t="s">
        <v>60</v>
      </c>
      <c r="F26">
        <v>331</v>
      </c>
    </row>
    <row r="27" spans="1:6">
      <c r="A27" t="s">
        <v>61</v>
      </c>
      <c r="B27" t="s">
        <v>62</v>
      </c>
      <c r="C27" t="s">
        <v>3</v>
      </c>
      <c r="E27" t="s">
        <v>63</v>
      </c>
      <c r="F27">
        <v>331</v>
      </c>
    </row>
    <row r="28" spans="1:6">
      <c r="A28" t="s">
        <v>64</v>
      </c>
      <c r="B28" t="s">
        <v>65</v>
      </c>
      <c r="C28" t="s">
        <v>3</v>
      </c>
      <c r="E28" t="s">
        <v>66</v>
      </c>
      <c r="F28">
        <v>331</v>
      </c>
    </row>
  </sheetData>
  <phoneticPr fontId="3" type="noConversion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2"/>
  <sheetViews>
    <sheetView topLeftCell="A10" zoomScale="80" zoomScaleNormal="80" workbookViewId="0">
      <selection activeCell="G15" sqref="G15"/>
    </sheetView>
  </sheetViews>
  <sheetFormatPr defaultColWidth="8.85546875" defaultRowHeight="12.75"/>
  <cols>
    <col min="1" max="1" width="13.42578125" customWidth="1"/>
    <col min="2" max="2" width="10.28515625" customWidth="1"/>
    <col min="3" max="3" width="72.140625" customWidth="1"/>
    <col min="4" max="4" width="11.42578125" customWidth="1"/>
    <col min="5" max="5" width="13.28515625" customWidth="1"/>
    <col min="6" max="6" width="9.7109375" customWidth="1"/>
    <col min="8" max="11" width="5.7109375" customWidth="1"/>
    <col min="17" max="17" width="41.42578125" bestFit="1" customWidth="1"/>
  </cols>
  <sheetData>
    <row r="1" spans="1:19" ht="25.5">
      <c r="A1" s="88" t="s">
        <v>67</v>
      </c>
      <c r="B1" s="89"/>
      <c r="C1" s="89"/>
      <c r="D1" s="89"/>
      <c r="E1" s="90" t="s">
        <v>68</v>
      </c>
      <c r="F1" s="91"/>
      <c r="G1" s="92"/>
      <c r="H1" s="93" t="s">
        <v>69</v>
      </c>
      <c r="I1" s="94"/>
      <c r="J1" s="94"/>
      <c r="K1" s="95"/>
    </row>
    <row r="2" spans="1:19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7" spans="1:19" ht="20.25">
      <c r="B7" s="76" t="s">
        <v>70</v>
      </c>
      <c r="C7" s="77"/>
      <c r="D7" s="77"/>
      <c r="E7" s="77"/>
    </row>
    <row r="8" spans="1:19" ht="20.25">
      <c r="B8" s="164" t="s">
        <v>71</v>
      </c>
      <c r="C8" s="164" t="s">
        <v>72</v>
      </c>
      <c r="D8" s="167" t="s">
        <v>73</v>
      </c>
      <c r="E8" s="168"/>
      <c r="P8" s="169" t="s">
        <v>71</v>
      </c>
      <c r="Q8" s="169" t="s">
        <v>72</v>
      </c>
      <c r="R8" s="172" t="s">
        <v>74</v>
      </c>
      <c r="S8" s="173"/>
    </row>
    <row r="9" spans="1:19" ht="20.25">
      <c r="B9" s="165"/>
      <c r="C9" s="165"/>
      <c r="D9" s="167" t="s">
        <v>75</v>
      </c>
      <c r="E9" s="168"/>
      <c r="P9" s="170"/>
      <c r="Q9" s="170"/>
      <c r="R9" s="172" t="s">
        <v>76</v>
      </c>
      <c r="S9" s="173"/>
    </row>
    <row r="10" spans="1:19" ht="20.25">
      <c r="B10" s="166"/>
      <c r="C10" s="166"/>
      <c r="D10" s="78" t="s">
        <v>77</v>
      </c>
      <c r="E10" s="79" t="s">
        <v>78</v>
      </c>
      <c r="P10" s="171"/>
      <c r="Q10" s="171"/>
      <c r="R10" s="8" t="s">
        <v>77</v>
      </c>
      <c r="S10" s="7" t="s">
        <v>78</v>
      </c>
    </row>
    <row r="11" spans="1:19" ht="20.25">
      <c r="B11" s="161" t="s">
        <v>79</v>
      </c>
      <c r="C11" s="162" t="s">
        <v>79</v>
      </c>
      <c r="D11" s="162"/>
      <c r="E11" s="163"/>
      <c r="P11" s="3" t="s">
        <v>79</v>
      </c>
      <c r="Q11" s="3"/>
      <c r="R11" s="3"/>
      <c r="S11" s="3"/>
    </row>
    <row r="12" spans="1:19" ht="20.25">
      <c r="B12" s="158" t="s">
        <v>80</v>
      </c>
      <c r="C12" s="80" t="s">
        <v>81</v>
      </c>
      <c r="D12" s="97" t="s">
        <v>82</v>
      </c>
      <c r="E12" s="81">
        <f>S12*10</f>
        <v>3190</v>
      </c>
      <c r="F12" s="96"/>
      <c r="G12" s="96"/>
      <c r="P12" s="157"/>
      <c r="Q12" s="4" t="s">
        <v>24</v>
      </c>
      <c r="R12" s="5" t="s">
        <v>83</v>
      </c>
      <c r="S12" s="6">
        <v>319</v>
      </c>
    </row>
    <row r="13" spans="1:19" ht="20.25">
      <c r="B13" s="159"/>
      <c r="C13" s="80" t="s">
        <v>84</v>
      </c>
      <c r="D13" s="97" t="s">
        <v>85</v>
      </c>
      <c r="E13" s="81">
        <v>3430</v>
      </c>
      <c r="F13" s="96"/>
      <c r="G13" s="96"/>
      <c r="P13" s="157"/>
      <c r="Q13" s="4" t="s">
        <v>27</v>
      </c>
      <c r="R13" s="5" t="s">
        <v>86</v>
      </c>
      <c r="S13" s="6">
        <v>332</v>
      </c>
    </row>
    <row r="14" spans="1:19" ht="20.25">
      <c r="B14" s="159"/>
      <c r="C14" s="80" t="s">
        <v>87</v>
      </c>
      <c r="D14" s="97" t="s">
        <v>88</v>
      </c>
      <c r="E14" s="81">
        <f>S14*10</f>
        <v>3190</v>
      </c>
      <c r="F14" s="96"/>
      <c r="G14" s="96"/>
      <c r="P14" s="157"/>
      <c r="Q14" s="4" t="s">
        <v>33</v>
      </c>
      <c r="R14" s="5" t="s">
        <v>89</v>
      </c>
      <c r="S14" s="6">
        <v>319</v>
      </c>
    </row>
    <row r="15" spans="1:19" ht="20.25">
      <c r="B15" s="159"/>
      <c r="C15" s="80" t="s">
        <v>90</v>
      </c>
      <c r="D15" s="97" t="s">
        <v>91</v>
      </c>
      <c r="E15" s="81">
        <f>S15*10</f>
        <v>3190</v>
      </c>
      <c r="F15" s="96"/>
      <c r="G15" s="96"/>
      <c r="P15" s="157"/>
      <c r="Q15" s="4" t="s">
        <v>36</v>
      </c>
      <c r="R15" s="5" t="s">
        <v>92</v>
      </c>
      <c r="S15" s="6">
        <v>319</v>
      </c>
    </row>
    <row r="16" spans="1:19" ht="20.25">
      <c r="B16" s="159"/>
      <c r="C16" s="80" t="s">
        <v>93</v>
      </c>
      <c r="D16" s="97" t="s">
        <v>94</v>
      </c>
      <c r="E16" s="98">
        <v>3580</v>
      </c>
      <c r="F16" s="96"/>
      <c r="G16" s="96"/>
      <c r="P16" s="157"/>
      <c r="Q16" s="4" t="s">
        <v>24</v>
      </c>
      <c r="R16" s="5" t="s">
        <v>83</v>
      </c>
      <c r="S16" s="6">
        <v>319</v>
      </c>
    </row>
    <row r="17" spans="2:19" ht="20.25">
      <c r="B17" s="159"/>
      <c r="C17" s="80" t="s">
        <v>95</v>
      </c>
      <c r="D17" s="97" t="s">
        <v>96</v>
      </c>
      <c r="E17" s="98">
        <v>3960</v>
      </c>
      <c r="F17" s="96"/>
      <c r="G17" s="96"/>
      <c r="P17" s="157"/>
      <c r="Q17" s="4" t="s">
        <v>27</v>
      </c>
      <c r="R17" s="5" t="s">
        <v>86</v>
      </c>
      <c r="S17" s="6">
        <v>332</v>
      </c>
    </row>
    <row r="18" spans="2:19" ht="20.25">
      <c r="B18" s="159"/>
      <c r="C18" s="80" t="s">
        <v>97</v>
      </c>
      <c r="D18" s="97" t="s">
        <v>98</v>
      </c>
      <c r="E18" s="98">
        <v>3670</v>
      </c>
      <c r="F18" s="96"/>
      <c r="G18" s="96"/>
      <c r="P18" s="157"/>
      <c r="Q18" s="4" t="s">
        <v>33</v>
      </c>
      <c r="R18" s="5" t="s">
        <v>89</v>
      </c>
      <c r="S18" s="6">
        <v>319</v>
      </c>
    </row>
    <row r="19" spans="2:19" ht="20.25">
      <c r="B19" s="160"/>
      <c r="C19" s="80" t="s">
        <v>99</v>
      </c>
      <c r="D19" s="97" t="s">
        <v>100</v>
      </c>
      <c r="E19" s="98">
        <v>3580</v>
      </c>
      <c r="F19" s="96"/>
      <c r="G19" s="96"/>
      <c r="P19" s="157"/>
      <c r="Q19" s="4" t="s">
        <v>36</v>
      </c>
      <c r="R19" s="5" t="s">
        <v>92</v>
      </c>
      <c r="S19" s="6">
        <v>319</v>
      </c>
    </row>
    <row r="20" spans="2:19" ht="15" customHeight="1">
      <c r="B20" s="82"/>
      <c r="C20" s="82"/>
      <c r="D20" s="82"/>
      <c r="E20" s="83"/>
      <c r="F20" s="96"/>
      <c r="P20" s="4"/>
      <c r="Q20" s="4"/>
      <c r="R20" s="4"/>
      <c r="S20" s="6"/>
    </row>
    <row r="21" spans="2:19" ht="20.25">
      <c r="B21" s="161" t="s">
        <v>101</v>
      </c>
      <c r="C21" s="162"/>
      <c r="D21" s="162"/>
      <c r="E21" s="163"/>
      <c r="F21" s="96"/>
      <c r="P21" s="12" t="s">
        <v>101</v>
      </c>
      <c r="Q21" s="12"/>
      <c r="R21" s="12"/>
      <c r="S21" s="17"/>
    </row>
    <row r="22" spans="2:19" ht="20.25">
      <c r="B22" s="158" t="s">
        <v>80</v>
      </c>
      <c r="C22" s="80" t="s">
        <v>102</v>
      </c>
      <c r="D22" s="97" t="s">
        <v>103</v>
      </c>
      <c r="E22" s="81">
        <f>S22*10</f>
        <v>3310</v>
      </c>
      <c r="F22" s="96"/>
      <c r="P22" s="157"/>
      <c r="Q22" s="4" t="s">
        <v>54</v>
      </c>
      <c r="R22" s="5" t="s">
        <v>104</v>
      </c>
      <c r="S22" s="6">
        <v>331</v>
      </c>
    </row>
    <row r="23" spans="2:19" ht="20.25">
      <c r="B23" s="159"/>
      <c r="C23" s="80" t="s">
        <v>105</v>
      </c>
      <c r="D23" s="97" t="s">
        <v>106</v>
      </c>
      <c r="E23" s="81">
        <v>3550</v>
      </c>
      <c r="F23" s="96"/>
      <c r="P23" s="157"/>
      <c r="Q23" s="4" t="s">
        <v>57</v>
      </c>
      <c r="R23" s="5" t="s">
        <v>107</v>
      </c>
      <c r="S23" s="6">
        <v>355</v>
      </c>
    </row>
    <row r="24" spans="2:19" ht="20.25">
      <c r="B24" s="159"/>
      <c r="C24" s="80" t="s">
        <v>108</v>
      </c>
      <c r="D24" s="97" t="s">
        <v>109</v>
      </c>
      <c r="E24" s="81">
        <f>S24*10</f>
        <v>3310</v>
      </c>
      <c r="F24" s="96"/>
      <c r="P24" s="157"/>
      <c r="Q24" s="4" t="s">
        <v>63</v>
      </c>
      <c r="R24" s="5" t="s">
        <v>110</v>
      </c>
      <c r="S24" s="6">
        <v>331</v>
      </c>
    </row>
    <row r="25" spans="2:19" ht="20.25">
      <c r="B25" s="159"/>
      <c r="C25" s="80" t="s">
        <v>111</v>
      </c>
      <c r="D25" s="97" t="s">
        <v>112</v>
      </c>
      <c r="E25" s="81">
        <f>S25*10</f>
        <v>3310</v>
      </c>
      <c r="F25" s="96"/>
      <c r="P25" s="157"/>
      <c r="Q25" s="4" t="s">
        <v>66</v>
      </c>
      <c r="R25" s="5" t="s">
        <v>113</v>
      </c>
      <c r="S25" s="6">
        <v>331</v>
      </c>
    </row>
    <row r="26" spans="2:19" ht="20.25">
      <c r="B26" s="159"/>
      <c r="C26" s="80" t="s">
        <v>114</v>
      </c>
      <c r="D26" s="97" t="s">
        <v>115</v>
      </c>
      <c r="E26" s="81">
        <f>S26*10</f>
        <v>3310</v>
      </c>
      <c r="F26" s="96"/>
      <c r="P26" s="157"/>
      <c r="Q26" s="4" t="s">
        <v>54</v>
      </c>
      <c r="R26" s="5" t="s">
        <v>104</v>
      </c>
      <c r="S26" s="6">
        <v>331</v>
      </c>
    </row>
    <row r="27" spans="2:19" ht="20.25">
      <c r="B27" s="159"/>
      <c r="C27" s="80" t="s">
        <v>116</v>
      </c>
      <c r="D27" s="97" t="s">
        <v>117</v>
      </c>
      <c r="E27" s="81">
        <v>3550</v>
      </c>
      <c r="F27" s="96"/>
      <c r="P27" s="157"/>
      <c r="Q27" s="4" t="s">
        <v>57</v>
      </c>
      <c r="R27" s="5" t="s">
        <v>107</v>
      </c>
      <c r="S27" s="6">
        <v>355</v>
      </c>
    </row>
    <row r="28" spans="2:19" ht="20.25">
      <c r="B28" s="159"/>
      <c r="C28" s="80" t="s">
        <v>118</v>
      </c>
      <c r="D28" s="97" t="s">
        <v>119</v>
      </c>
      <c r="E28" s="81">
        <f>S28*10</f>
        <v>3310</v>
      </c>
      <c r="F28" s="96"/>
      <c r="P28" s="157"/>
      <c r="Q28" s="4" t="s">
        <v>63</v>
      </c>
      <c r="R28" s="5" t="s">
        <v>110</v>
      </c>
      <c r="S28" s="6">
        <v>331</v>
      </c>
    </row>
    <row r="29" spans="2:19" ht="20.25">
      <c r="B29" s="160"/>
      <c r="C29" s="80" t="s">
        <v>120</v>
      </c>
      <c r="D29" s="97" t="s">
        <v>121</v>
      </c>
      <c r="E29" s="81">
        <f>S29*10</f>
        <v>3310</v>
      </c>
      <c r="F29" s="96"/>
      <c r="P29" s="157"/>
      <c r="Q29" s="4" t="s">
        <v>66</v>
      </c>
      <c r="R29" s="5" t="s">
        <v>113</v>
      </c>
      <c r="S29" s="6">
        <v>331</v>
      </c>
    </row>
    <row r="34" spans="2:5">
      <c r="B34" s="18"/>
      <c r="C34" s="18"/>
      <c r="D34" s="18"/>
      <c r="E34" s="18"/>
    </row>
    <row r="35" spans="2:5">
      <c r="B35" s="18"/>
      <c r="C35" s="18"/>
      <c r="D35" s="18"/>
      <c r="E35" s="18"/>
    </row>
    <row r="36" spans="2:5">
      <c r="B36" s="18"/>
      <c r="C36" s="18"/>
      <c r="D36" s="18"/>
      <c r="E36" s="18"/>
    </row>
    <row r="37" spans="2:5">
      <c r="B37" s="18"/>
      <c r="C37" s="18"/>
      <c r="D37" s="18"/>
      <c r="E37" s="18"/>
    </row>
    <row r="38" spans="2:5">
      <c r="B38" s="18"/>
      <c r="C38" s="18"/>
      <c r="D38" s="18"/>
      <c r="E38" s="18"/>
    </row>
    <row r="39" spans="2:5">
      <c r="B39" s="18"/>
      <c r="C39" s="18"/>
      <c r="D39" s="18"/>
      <c r="E39" s="18"/>
    </row>
    <row r="40" spans="2:5">
      <c r="B40" s="18"/>
      <c r="C40" s="18"/>
      <c r="D40" s="18"/>
      <c r="E40" s="18"/>
    </row>
    <row r="41" spans="2:5">
      <c r="B41" s="18"/>
      <c r="C41" s="18"/>
      <c r="D41" s="18"/>
      <c r="E41" s="18"/>
    </row>
    <row r="42" spans="2:5">
      <c r="B42" s="18"/>
      <c r="C42" s="18"/>
      <c r="D42" s="18"/>
      <c r="E42" s="18"/>
    </row>
    <row r="43" spans="2:5">
      <c r="B43" s="18"/>
      <c r="C43" s="18"/>
      <c r="D43" s="18"/>
      <c r="E43" s="18"/>
    </row>
    <row r="44" spans="2:5">
      <c r="B44" s="18"/>
      <c r="C44" s="18"/>
      <c r="D44" s="18"/>
      <c r="E44" s="18"/>
    </row>
    <row r="45" spans="2:5">
      <c r="B45" s="18"/>
      <c r="C45" s="18"/>
      <c r="D45" s="18"/>
      <c r="E45" s="18"/>
    </row>
    <row r="46" spans="2:5">
      <c r="B46" s="18"/>
      <c r="C46" s="18"/>
      <c r="D46" s="18"/>
      <c r="E46" s="18"/>
    </row>
    <row r="47" spans="2:5">
      <c r="B47" s="18"/>
      <c r="C47" s="18"/>
      <c r="D47" s="18"/>
      <c r="E47" s="18"/>
    </row>
    <row r="48" spans="2:5">
      <c r="B48" s="18"/>
      <c r="C48" s="18"/>
      <c r="D48" s="18"/>
      <c r="E48" s="18"/>
    </row>
    <row r="49" spans="6:7" ht="12.75" customHeight="1"/>
    <row r="50" spans="6:7" ht="12.75" customHeight="1"/>
    <row r="51" spans="6:7" ht="12.75" customHeight="1">
      <c r="F51" s="13"/>
      <c r="G51" s="13"/>
    </row>
    <row r="52" spans="6:7">
      <c r="F52" s="14"/>
      <c r="G52" s="14"/>
    </row>
    <row r="53" spans="6:7">
      <c r="F53" s="15"/>
      <c r="G53" s="16"/>
    </row>
    <row r="54" spans="6:7">
      <c r="F54" s="15"/>
      <c r="G54" s="16"/>
    </row>
    <row r="55" spans="6:7">
      <c r="F55" s="15"/>
      <c r="G55" s="16"/>
    </row>
    <row r="56" spans="6:7">
      <c r="F56" s="15"/>
      <c r="G56" s="16"/>
    </row>
    <row r="57" spans="6:7">
      <c r="F57" s="15"/>
      <c r="G57" s="16"/>
    </row>
    <row r="58" spans="6:7">
      <c r="F58" s="15"/>
      <c r="G58" s="16"/>
    </row>
    <row r="59" spans="6:7">
      <c r="F59" s="15"/>
      <c r="G59" s="16"/>
    </row>
    <row r="60" spans="6:7">
      <c r="F60" s="15"/>
      <c r="G60" s="16"/>
    </row>
    <row r="61" spans="6:7">
      <c r="F61" s="15"/>
      <c r="G61" s="16"/>
    </row>
    <row r="62" spans="6:7">
      <c r="F62" s="15"/>
      <c r="G62" s="16"/>
    </row>
    <row r="63" spans="6:7">
      <c r="F63" s="14"/>
      <c r="G63" s="14"/>
    </row>
    <row r="64" spans="6:7">
      <c r="F64" s="15"/>
      <c r="G64" s="16"/>
    </row>
    <row r="65" spans="1:11">
      <c r="F65" s="15"/>
      <c r="G65" s="16"/>
    </row>
    <row r="66" spans="1:11">
      <c r="F66" s="15"/>
      <c r="G66" s="16"/>
    </row>
    <row r="67" spans="1:11">
      <c r="F67" s="15"/>
      <c r="G67" s="16"/>
    </row>
    <row r="68" spans="1:11">
      <c r="F68" s="15"/>
      <c r="G68" s="16"/>
    </row>
    <row r="69" spans="1:11">
      <c r="F69" s="15"/>
      <c r="G69" s="16"/>
    </row>
    <row r="70" spans="1:11">
      <c r="F70" s="15"/>
      <c r="G70" s="16"/>
    </row>
    <row r="71" spans="1:11">
      <c r="F71" s="15"/>
      <c r="G71" s="16"/>
    </row>
    <row r="72" spans="1:11">
      <c r="F72" s="15"/>
      <c r="G72" s="16"/>
    </row>
    <row r="73" spans="1:11" ht="18">
      <c r="A73" s="84"/>
      <c r="F73" s="15"/>
      <c r="G73" s="16"/>
    </row>
    <row r="74" spans="1:11" ht="15">
      <c r="C74" s="19"/>
      <c r="F74" s="15"/>
      <c r="G74" s="16"/>
    </row>
    <row r="75" spans="1:11" ht="18">
      <c r="B75" s="11" t="s">
        <v>122</v>
      </c>
      <c r="C75" s="84" t="s">
        <v>123</v>
      </c>
    </row>
    <row r="76" spans="1:11" ht="18">
      <c r="A76" s="19"/>
      <c r="B76" s="19"/>
      <c r="C76" s="84" t="s">
        <v>124</v>
      </c>
    </row>
    <row r="77" spans="1:11" ht="18">
      <c r="B77" s="19"/>
      <c r="C77" s="84" t="s">
        <v>125</v>
      </c>
    </row>
    <row r="78" spans="1:11" ht="18">
      <c r="C78" s="84"/>
    </row>
    <row r="80" spans="1:11" ht="13.5" thickBot="1">
      <c r="A80" s="9"/>
      <c r="B80" s="9"/>
      <c r="C80" s="9"/>
      <c r="D80" s="9"/>
      <c r="E80" s="9"/>
      <c r="F80" s="9"/>
      <c r="G80" s="9"/>
      <c r="H80" s="9"/>
      <c r="I80" s="9"/>
      <c r="J80" s="9"/>
      <c r="K80" s="10" t="s">
        <v>126</v>
      </c>
    </row>
    <row r="81" spans="1:11" ht="3.75" customHeight="1"/>
    <row r="82" spans="1:11" ht="20.25">
      <c r="A82" s="85"/>
      <c r="B82" s="86"/>
      <c r="C82" s="114" t="s">
        <v>127</v>
      </c>
      <c r="D82" s="87"/>
      <c r="E82" s="86"/>
      <c r="F82" s="86"/>
      <c r="G82" s="86"/>
      <c r="H82" s="86"/>
      <c r="I82" s="86"/>
      <c r="J82" s="86"/>
      <c r="K82" s="11" t="s">
        <v>128</v>
      </c>
    </row>
  </sheetData>
  <mergeCells count="16">
    <mergeCell ref="B8:B10"/>
    <mergeCell ref="D9:E9"/>
    <mergeCell ref="P8:P10"/>
    <mergeCell ref="Q8:Q10"/>
    <mergeCell ref="R8:S8"/>
    <mergeCell ref="R9:S9"/>
    <mergeCell ref="D8:E8"/>
    <mergeCell ref="C8:C10"/>
    <mergeCell ref="P26:P29"/>
    <mergeCell ref="B22:B29"/>
    <mergeCell ref="B11:E11"/>
    <mergeCell ref="B21:E21"/>
    <mergeCell ref="P12:P15"/>
    <mergeCell ref="P22:P25"/>
    <mergeCell ref="P16:P19"/>
    <mergeCell ref="B12:B19"/>
  </mergeCells>
  <phoneticPr fontId="3" type="noConversion"/>
  <printOptions horizontalCentered="1"/>
  <pageMargins left="0.25" right="0.25" top="0.5" bottom="0.25" header="0.25" footer="0.25"/>
  <pageSetup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0"/>
  <sheetViews>
    <sheetView tabSelected="1" zoomScaleNormal="100" workbookViewId="0">
      <selection activeCell="AC24" sqref="AC24"/>
    </sheetView>
  </sheetViews>
  <sheetFormatPr defaultColWidth="9.140625" defaultRowHeight="12.75"/>
  <cols>
    <col min="1" max="1" width="5.85546875" customWidth="1"/>
    <col min="2" max="2" width="6.42578125" customWidth="1"/>
    <col min="3" max="3" width="16.7109375" customWidth="1"/>
    <col min="4" max="4" width="16.28515625" customWidth="1"/>
    <col min="5" max="6" width="7.42578125" customWidth="1"/>
    <col min="7" max="7" width="8.28515625" customWidth="1"/>
    <col min="8" max="8" width="10.85546875" customWidth="1"/>
    <col min="9" max="9" width="8.28515625" hidden="1" customWidth="1"/>
    <col min="10" max="10" width="8.85546875" hidden="1" customWidth="1"/>
    <col min="11" max="11" width="9.42578125" hidden="1" customWidth="1"/>
    <col min="12" max="12" width="0.85546875" customWidth="1"/>
    <col min="13" max="13" width="5.85546875" customWidth="1"/>
    <col min="14" max="14" width="6.42578125" customWidth="1"/>
    <col min="15" max="15" width="6.7109375" customWidth="1"/>
    <col min="16" max="16" width="5.28515625" customWidth="1"/>
    <col min="17" max="17" width="21.140625" customWidth="1"/>
    <col min="18" max="19" width="7.42578125" customWidth="1"/>
    <col min="20" max="20" width="8.28515625" customWidth="1"/>
    <col min="21" max="21" width="10.85546875" customWidth="1"/>
    <col min="22" max="22" width="2.42578125" customWidth="1"/>
    <col min="23" max="23" width="1.42578125" customWidth="1"/>
  </cols>
  <sheetData>
    <row r="1" spans="1:21" ht="15.75" customHeight="1">
      <c r="A1" s="186"/>
      <c r="B1" s="187"/>
      <c r="C1" s="188"/>
      <c r="D1" s="20" t="s">
        <v>129</v>
      </c>
      <c r="E1" s="21"/>
      <c r="F1" s="22"/>
      <c r="G1" s="20" t="s">
        <v>130</v>
      </c>
      <c r="H1" s="21"/>
      <c r="I1" s="21"/>
      <c r="J1" s="21"/>
      <c r="K1" s="21"/>
      <c r="L1" s="21"/>
      <c r="M1" s="22"/>
      <c r="N1" s="20" t="s">
        <v>131</v>
      </c>
      <c r="O1" s="21"/>
      <c r="P1" s="22"/>
      <c r="Q1" s="20" t="s">
        <v>132</v>
      </c>
      <c r="R1" s="21"/>
      <c r="S1" s="23"/>
      <c r="T1" s="24" t="s">
        <v>133</v>
      </c>
      <c r="U1" s="25"/>
    </row>
    <row r="2" spans="1:21" ht="15.75">
      <c r="A2" s="177" t="s">
        <v>134</v>
      </c>
      <c r="B2" s="178"/>
      <c r="C2" s="179"/>
      <c r="D2" s="180"/>
      <c r="E2" s="181"/>
      <c r="F2" s="182"/>
      <c r="G2" s="183"/>
      <c r="H2" s="184"/>
      <c r="I2" s="184"/>
      <c r="J2" s="184"/>
      <c r="K2" s="184"/>
      <c r="L2" s="184"/>
      <c r="M2" s="185"/>
      <c r="N2" s="174"/>
      <c r="O2" s="175"/>
      <c r="P2" s="176"/>
      <c r="Q2" s="115"/>
      <c r="T2" s="116"/>
      <c r="U2" s="117"/>
    </row>
    <row r="3" spans="1:21" ht="15.75">
      <c r="A3" s="177" t="s">
        <v>135</v>
      </c>
      <c r="B3" s="178"/>
      <c r="C3" s="179"/>
      <c r="D3" s="180"/>
      <c r="E3" s="181"/>
      <c r="F3" s="182"/>
      <c r="G3" s="183"/>
      <c r="H3" s="184"/>
      <c r="I3" s="184"/>
      <c r="J3" s="184"/>
      <c r="K3" s="184"/>
      <c r="L3" s="184"/>
      <c r="M3" s="185"/>
      <c r="N3" s="26" t="s">
        <v>136</v>
      </c>
      <c r="O3" s="21"/>
      <c r="P3" s="22"/>
      <c r="Q3" s="192"/>
      <c r="R3" s="193"/>
      <c r="S3" s="27"/>
      <c r="T3" s="28" t="s">
        <v>137</v>
      </c>
      <c r="U3" s="29"/>
    </row>
    <row r="4" spans="1:21" ht="15.75">
      <c r="A4" s="177"/>
      <c r="B4" s="178"/>
      <c r="C4" s="179"/>
      <c r="D4" s="180"/>
      <c r="E4" s="181"/>
      <c r="F4" s="182"/>
      <c r="G4" s="183"/>
      <c r="H4" s="184"/>
      <c r="I4" s="184"/>
      <c r="J4" s="184"/>
      <c r="K4" s="184"/>
      <c r="L4" s="184"/>
      <c r="M4" s="185"/>
      <c r="N4" s="197"/>
      <c r="O4" s="198"/>
      <c r="P4" s="199"/>
      <c r="Q4" s="194"/>
      <c r="R4" s="193"/>
      <c r="S4" s="30"/>
      <c r="T4" s="118"/>
      <c r="U4" s="119"/>
    </row>
    <row r="5" spans="1:21" ht="15.75" customHeight="1">
      <c r="A5" s="31"/>
      <c r="B5" s="32"/>
      <c r="C5" s="33"/>
      <c r="D5" s="200"/>
      <c r="E5" s="201"/>
      <c r="F5" s="202"/>
      <c r="G5" s="203"/>
      <c r="H5" s="204"/>
      <c r="I5" s="204"/>
      <c r="J5" s="204"/>
      <c r="K5" s="204"/>
      <c r="L5" s="204"/>
      <c r="M5" s="205"/>
      <c r="N5" s="34" t="s">
        <v>138</v>
      </c>
      <c r="O5" s="35"/>
      <c r="P5" s="36"/>
      <c r="Q5" s="195"/>
      <c r="R5" s="196"/>
      <c r="S5" s="37"/>
      <c r="T5" s="38" t="s">
        <v>139</v>
      </c>
      <c r="U5" s="39"/>
    </row>
    <row r="6" spans="1:21" ht="6" customHeight="1">
      <c r="R6" s="40"/>
    </row>
    <row r="7" spans="1:21" ht="15">
      <c r="A7" s="41" t="s">
        <v>140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</row>
    <row r="8" spans="1:21" ht="35.1" customHeight="1">
      <c r="A8" s="42" t="s">
        <v>141</v>
      </c>
      <c r="B8" s="42" t="s">
        <v>77</v>
      </c>
      <c r="C8" s="190" t="s">
        <v>72</v>
      </c>
      <c r="D8" s="191"/>
      <c r="E8" s="42" t="s">
        <v>142</v>
      </c>
      <c r="F8" s="42" t="s">
        <v>143</v>
      </c>
      <c r="G8" s="42" t="s">
        <v>144</v>
      </c>
      <c r="H8" s="42" t="s">
        <v>145</v>
      </c>
      <c r="I8" s="43"/>
      <c r="J8" s="43"/>
      <c r="K8" s="43"/>
      <c r="L8" s="44"/>
      <c r="M8" s="42" t="s">
        <v>141</v>
      </c>
      <c r="N8" s="42" t="s">
        <v>77</v>
      </c>
      <c r="O8" s="190" t="s">
        <v>72</v>
      </c>
      <c r="P8" s="216"/>
      <c r="Q8" s="191"/>
      <c r="R8" s="42" t="s">
        <v>142</v>
      </c>
      <c r="S8" s="42" t="s">
        <v>143</v>
      </c>
      <c r="T8" s="42" t="s">
        <v>144</v>
      </c>
      <c r="U8" s="42" t="s">
        <v>145</v>
      </c>
    </row>
    <row r="9" spans="1:21">
      <c r="A9" s="45"/>
      <c r="B9" s="100" t="s">
        <v>82</v>
      </c>
      <c r="C9" s="208" t="s">
        <v>146</v>
      </c>
      <c r="D9" s="209"/>
      <c r="E9" s="122">
        <v>92</v>
      </c>
      <c r="F9" s="69">
        <f>E9*A9</f>
        <v>0</v>
      </c>
      <c r="G9" s="143">
        <v>11457</v>
      </c>
      <c r="H9" s="109">
        <f>(G9/20)*A9</f>
        <v>0</v>
      </c>
      <c r="I9" s="67" t="str">
        <f>IF(A9&gt;=1,(A9*E9)+(M9*R9),IF(M9&gt;=1,(M9*R9)+(A9*E9),""))</f>
        <v/>
      </c>
      <c r="J9" s="124">
        <f>H9</f>
        <v>0</v>
      </c>
      <c r="K9" s="124">
        <f>U9</f>
        <v>0</v>
      </c>
      <c r="M9" s="45"/>
      <c r="N9" s="99" t="s">
        <v>96</v>
      </c>
      <c r="O9" s="101" t="s">
        <v>148</v>
      </c>
      <c r="P9" s="101"/>
      <c r="Q9" s="103"/>
      <c r="R9" s="125">
        <v>92</v>
      </c>
      <c r="S9" s="72">
        <f>R9*M9</f>
        <v>0</v>
      </c>
      <c r="T9" s="126">
        <v>11176</v>
      </c>
      <c r="U9" s="70">
        <f>(T9/20)*M9</f>
        <v>0</v>
      </c>
    </row>
    <row r="10" spans="1:21">
      <c r="A10" s="47"/>
      <c r="B10" s="99" t="s">
        <v>85</v>
      </c>
      <c r="C10" s="210" t="s">
        <v>147</v>
      </c>
      <c r="D10" s="211"/>
      <c r="E10" s="125">
        <v>92</v>
      </c>
      <c r="F10" s="72">
        <f>E10*A10</f>
        <v>0</v>
      </c>
      <c r="G10" s="126">
        <v>12407</v>
      </c>
      <c r="H10" s="70">
        <f>(G10/20)*A10</f>
        <v>0</v>
      </c>
      <c r="I10" s="67" t="str">
        <f>IF(A10&gt;=1,(A10*E10)+(M10*R10),IF(M10&gt;=1,(M10*R10)+(A10*E10),""))</f>
        <v/>
      </c>
      <c r="J10" s="124">
        <f>H10</f>
        <v>0</v>
      </c>
      <c r="K10" s="124">
        <f>U10</f>
        <v>0</v>
      </c>
      <c r="M10" s="47"/>
      <c r="N10" s="99" t="s">
        <v>98</v>
      </c>
      <c r="O10" s="101" t="s">
        <v>150</v>
      </c>
      <c r="P10" s="101"/>
      <c r="Q10" s="103"/>
      <c r="R10" s="125">
        <v>92</v>
      </c>
      <c r="S10" s="72">
        <f>R10*M10</f>
        <v>0</v>
      </c>
      <c r="T10" s="127">
        <v>10226</v>
      </c>
      <c r="U10" s="70">
        <f>(T10/20)*M10</f>
        <v>0</v>
      </c>
    </row>
    <row r="11" spans="1:21">
      <c r="A11" s="47"/>
      <c r="B11" s="99" t="s">
        <v>88</v>
      </c>
      <c r="C11" s="210" t="s">
        <v>149</v>
      </c>
      <c r="D11" s="211"/>
      <c r="E11" s="125">
        <v>92</v>
      </c>
      <c r="F11" s="72">
        <f>E11*A11</f>
        <v>0</v>
      </c>
      <c r="G11" s="127">
        <v>11457</v>
      </c>
      <c r="H11" s="70">
        <f>(G11/20)*A11</f>
        <v>0</v>
      </c>
      <c r="I11" s="67" t="str">
        <f>IF(A11&gt;=1,(A11*E11)+(M11*R11),IF(M11&gt;=1,(M11*R11)+(A11*E11),""))</f>
        <v/>
      </c>
      <c r="J11" s="124">
        <f>H11</f>
        <v>0</v>
      </c>
      <c r="K11" s="124">
        <f>U11</f>
        <v>0</v>
      </c>
      <c r="M11" s="47"/>
      <c r="N11" s="99" t="s">
        <v>100</v>
      </c>
      <c r="O11" s="101" t="s">
        <v>152</v>
      </c>
      <c r="P11" s="101"/>
      <c r="Q11" s="103"/>
      <c r="R11" s="125">
        <v>92</v>
      </c>
      <c r="S11" s="72">
        <f>R11*M11</f>
        <v>0</v>
      </c>
      <c r="T11" s="127">
        <v>10226</v>
      </c>
      <c r="U11" s="70">
        <f>(T11/20)*M11</f>
        <v>0</v>
      </c>
    </row>
    <row r="12" spans="1:21">
      <c r="A12" s="47"/>
      <c r="B12" s="99" t="s">
        <v>91</v>
      </c>
      <c r="C12" s="210" t="s">
        <v>151</v>
      </c>
      <c r="D12" s="211"/>
      <c r="E12" s="125">
        <v>92</v>
      </c>
      <c r="F12" s="72">
        <f>E12*A12</f>
        <v>0</v>
      </c>
      <c r="G12" s="128">
        <v>11457</v>
      </c>
      <c r="H12" s="70">
        <f>(G12/20)*A12</f>
        <v>0</v>
      </c>
      <c r="I12" s="67" t="str">
        <f>IF(A12&gt;=1,(A12*E12)+(M12*R12),IF(M12&gt;=1,(M12*R12)+(A12*E12),""))</f>
        <v/>
      </c>
      <c r="J12" s="124">
        <f>H12</f>
        <v>0</v>
      </c>
      <c r="K12" s="124">
        <f>U12</f>
        <v>0</v>
      </c>
      <c r="M12" s="47"/>
      <c r="N12" s="99"/>
      <c r="O12" s="101"/>
      <c r="P12" s="145"/>
      <c r="Q12" s="144"/>
      <c r="R12" s="125"/>
      <c r="S12" s="72"/>
      <c r="T12" s="127"/>
      <c r="U12" s="70"/>
    </row>
    <row r="13" spans="1:21">
      <c r="A13" s="106"/>
      <c r="B13" s="110"/>
      <c r="C13" s="111"/>
      <c r="D13" s="50"/>
      <c r="E13" s="129"/>
      <c r="F13" s="73"/>
      <c r="G13" s="130"/>
      <c r="H13" s="71"/>
      <c r="I13" s="67" t="str">
        <f>IF(A13&gt;=1,(A13*E13)+(M13*R13),IF(M13&gt;=1,(M13*R13)+(A13*E13),""))</f>
        <v/>
      </c>
      <c r="J13" s="124">
        <v>0</v>
      </c>
      <c r="K13" s="124">
        <f>U13</f>
        <v>0</v>
      </c>
      <c r="L13" s="49"/>
      <c r="M13" s="106"/>
      <c r="N13" s="74"/>
      <c r="O13" s="104"/>
      <c r="P13" s="131"/>
      <c r="Q13" s="50"/>
      <c r="R13" s="129"/>
      <c r="S13" s="73"/>
      <c r="T13" s="130"/>
      <c r="U13" s="48"/>
    </row>
    <row r="14" spans="1:21" ht="9.9499999999999993" customHeight="1">
      <c r="A14" s="105"/>
      <c r="B14" s="13"/>
      <c r="C14" s="132"/>
      <c r="D14" s="51"/>
      <c r="E14" s="133"/>
      <c r="F14" s="52"/>
      <c r="G14" s="53"/>
      <c r="H14" s="53"/>
      <c r="I14" s="67"/>
      <c r="J14" s="124"/>
      <c r="K14" s="124"/>
      <c r="M14" s="105"/>
      <c r="N14" s="13"/>
      <c r="O14" s="132"/>
      <c r="P14" s="132"/>
      <c r="Q14" s="51"/>
      <c r="R14" s="133"/>
      <c r="S14" s="52"/>
      <c r="T14" s="53"/>
      <c r="U14" s="53"/>
    </row>
    <row r="15" spans="1:21" ht="15.75" customHeight="1">
      <c r="A15" s="41" t="s">
        <v>153</v>
      </c>
      <c r="B15" s="120"/>
      <c r="C15" s="120"/>
      <c r="D15" s="120"/>
      <c r="E15" s="120"/>
      <c r="F15" s="120"/>
      <c r="G15" s="120"/>
      <c r="H15" s="120"/>
      <c r="I15" s="67"/>
      <c r="J15" s="124"/>
      <c r="K15" s="124"/>
      <c r="L15" s="120"/>
      <c r="M15" s="120"/>
      <c r="N15" s="120"/>
      <c r="O15" s="120"/>
      <c r="P15" s="120"/>
      <c r="Q15" s="120"/>
      <c r="R15" s="120"/>
      <c r="S15" s="120"/>
      <c r="T15" s="120"/>
      <c r="U15" s="121"/>
    </row>
    <row r="16" spans="1:21" ht="35.1" customHeight="1">
      <c r="A16" s="42" t="s">
        <v>141</v>
      </c>
      <c r="B16" s="42" t="s">
        <v>77</v>
      </c>
      <c r="C16" s="190" t="s">
        <v>72</v>
      </c>
      <c r="D16" s="191"/>
      <c r="E16" s="42" t="s">
        <v>142</v>
      </c>
      <c r="F16" s="42" t="s">
        <v>143</v>
      </c>
      <c r="G16" s="42" t="s">
        <v>144</v>
      </c>
      <c r="H16" s="42" t="s">
        <v>145</v>
      </c>
      <c r="I16" s="67"/>
      <c r="J16" s="124"/>
      <c r="K16" s="124"/>
      <c r="L16" s="44"/>
      <c r="M16" s="42" t="s">
        <v>141</v>
      </c>
      <c r="N16" s="42" t="s">
        <v>77</v>
      </c>
      <c r="O16" s="190" t="s">
        <v>72</v>
      </c>
      <c r="P16" s="216"/>
      <c r="Q16" s="191"/>
      <c r="R16" s="42" t="s">
        <v>142</v>
      </c>
      <c r="S16" s="42" t="s">
        <v>143</v>
      </c>
      <c r="T16" s="42" t="s">
        <v>144</v>
      </c>
      <c r="U16" s="42" t="s">
        <v>145</v>
      </c>
    </row>
    <row r="17" spans="1:21">
      <c r="A17" s="45"/>
      <c r="B17" s="100" t="s">
        <v>103</v>
      </c>
      <c r="C17" s="108" t="s">
        <v>154</v>
      </c>
      <c r="D17" s="112"/>
      <c r="E17" s="122">
        <v>95</v>
      </c>
      <c r="F17" s="69">
        <f>E17*A17</f>
        <v>0</v>
      </c>
      <c r="G17" s="123">
        <v>12160</v>
      </c>
      <c r="H17" s="109">
        <f>(G17/20)*A17</f>
        <v>0</v>
      </c>
      <c r="I17" s="67" t="str">
        <f>IF(A17&gt;=1,(A17*E17)+(M17*R17),IF(M17&gt;=1,(M17*R17)+(A17*E17),""))</f>
        <v/>
      </c>
      <c r="J17" s="124">
        <f>H17</f>
        <v>0</v>
      </c>
      <c r="K17" s="124">
        <f>U17</f>
        <v>0</v>
      </c>
      <c r="M17" s="45"/>
      <c r="N17" s="100" t="s">
        <v>115</v>
      </c>
      <c r="O17" s="108" t="s">
        <v>155</v>
      </c>
      <c r="P17" s="108"/>
      <c r="Q17" s="108"/>
      <c r="R17" s="122">
        <v>95</v>
      </c>
      <c r="S17" s="69">
        <f>R17*M17</f>
        <v>0</v>
      </c>
      <c r="T17" s="143">
        <v>10887</v>
      </c>
      <c r="U17" s="109">
        <f>(T17/20)*M17</f>
        <v>0</v>
      </c>
    </row>
    <row r="18" spans="1:21">
      <c r="A18" s="47"/>
      <c r="B18" s="99" t="s">
        <v>106</v>
      </c>
      <c r="C18" s="101" t="s">
        <v>156</v>
      </c>
      <c r="D18" s="102"/>
      <c r="E18" s="125">
        <v>95</v>
      </c>
      <c r="F18" s="72">
        <f>E18*A18</f>
        <v>0</v>
      </c>
      <c r="G18" s="126">
        <v>13110</v>
      </c>
      <c r="H18" s="70">
        <f>(G18/20)*A18</f>
        <v>0</v>
      </c>
      <c r="I18" s="67" t="str">
        <f>IF(A18&gt;=1,(A18*E18)+(M18*R18),IF(M18&gt;=1,(M18*R18)+(A18*E18),""))</f>
        <v/>
      </c>
      <c r="J18" s="124">
        <f>H18</f>
        <v>0</v>
      </c>
      <c r="K18" s="124">
        <f>U18</f>
        <v>0</v>
      </c>
      <c r="M18" s="47"/>
      <c r="N18" s="99" t="s">
        <v>117</v>
      </c>
      <c r="O18" s="101" t="s">
        <v>157</v>
      </c>
      <c r="P18" s="101"/>
      <c r="Q18" s="103"/>
      <c r="R18" s="125">
        <v>95</v>
      </c>
      <c r="S18" s="72">
        <f>R18*M18</f>
        <v>0</v>
      </c>
      <c r="T18" s="126">
        <v>11837</v>
      </c>
      <c r="U18" s="70">
        <f>(T18/20)*M18</f>
        <v>0</v>
      </c>
    </row>
    <row r="19" spans="1:21">
      <c r="A19" s="47"/>
      <c r="B19" s="99" t="s">
        <v>109</v>
      </c>
      <c r="C19" s="101" t="s">
        <v>158</v>
      </c>
      <c r="D19" s="102"/>
      <c r="E19" s="125">
        <v>95</v>
      </c>
      <c r="F19" s="72">
        <f>E19*A19</f>
        <v>0</v>
      </c>
      <c r="G19" s="127">
        <v>12160</v>
      </c>
      <c r="H19" s="70">
        <f>(G19/20)*A19</f>
        <v>0</v>
      </c>
      <c r="I19" s="67" t="str">
        <f>IF(A19&gt;=1,(A19*E19)+(M19*R19),IF(M19&gt;=1,(M19*R19)+(A19*E19),""))</f>
        <v/>
      </c>
      <c r="J19" s="124">
        <f>H19</f>
        <v>0</v>
      </c>
      <c r="K19" s="124">
        <f>U19</f>
        <v>0</v>
      </c>
      <c r="M19" s="47"/>
      <c r="N19" s="99" t="s">
        <v>119</v>
      </c>
      <c r="O19" s="101" t="s">
        <v>159</v>
      </c>
      <c r="P19" s="101"/>
      <c r="Q19" s="103"/>
      <c r="R19" s="125">
        <v>95</v>
      </c>
      <c r="S19" s="72">
        <f>R19*M19</f>
        <v>0</v>
      </c>
      <c r="T19" s="127">
        <v>10887</v>
      </c>
      <c r="U19" s="70">
        <f>(T19/20)*M19</f>
        <v>0</v>
      </c>
    </row>
    <row r="20" spans="1:21">
      <c r="A20" s="47"/>
      <c r="B20" s="99" t="s">
        <v>112</v>
      </c>
      <c r="C20" s="101" t="s">
        <v>160</v>
      </c>
      <c r="D20" s="102"/>
      <c r="E20" s="125">
        <v>95</v>
      </c>
      <c r="F20" s="72">
        <f>E20*A20</f>
        <v>0</v>
      </c>
      <c r="G20" s="128">
        <v>12160</v>
      </c>
      <c r="H20" s="70">
        <f>(G20/20)*A20</f>
        <v>0</v>
      </c>
      <c r="I20" s="67" t="str">
        <f>IF(A20&gt;=1,(A20*E20)+(M20*R20),IF(M20&gt;=1,(M20*R20)+(A20*E20),""))</f>
        <v/>
      </c>
      <c r="J20" s="124">
        <f>H20</f>
        <v>0</v>
      </c>
      <c r="K20" s="124">
        <f>U20</f>
        <v>0</v>
      </c>
      <c r="M20" s="47"/>
      <c r="N20" s="99" t="s">
        <v>121</v>
      </c>
      <c r="O20" s="101" t="s">
        <v>161</v>
      </c>
      <c r="P20" s="101"/>
      <c r="Q20" s="101"/>
      <c r="R20" s="125">
        <v>95</v>
      </c>
      <c r="S20" s="72">
        <f>R20*M20</f>
        <v>0</v>
      </c>
      <c r="T20" s="128">
        <v>10887</v>
      </c>
      <c r="U20" s="70">
        <f>(T20/20)*M20</f>
        <v>0</v>
      </c>
    </row>
    <row r="21" spans="1:21">
      <c r="A21" s="106"/>
      <c r="B21" s="110"/>
      <c r="C21" s="131"/>
      <c r="D21" s="50"/>
      <c r="E21" s="129"/>
      <c r="F21" s="73"/>
      <c r="G21" s="68"/>
      <c r="H21" s="71"/>
      <c r="I21" s="67" t="str">
        <f>IF(A21&gt;=1,(A21*E21)+(M21*R21),IF(M21&gt;=1,(M21*R21)+(A21*E21),""))</f>
        <v/>
      </c>
      <c r="J21" s="124"/>
      <c r="K21" s="124"/>
      <c r="L21" s="49"/>
      <c r="M21" s="106"/>
      <c r="N21" s="74"/>
      <c r="O21" s="104"/>
      <c r="P21" s="131"/>
      <c r="Q21" s="50"/>
      <c r="R21" s="129"/>
      <c r="S21" s="73"/>
      <c r="T21" s="130"/>
      <c r="U21" s="48"/>
    </row>
    <row r="22" spans="1:21" ht="9.9499999999999993" customHeight="1">
      <c r="I22" s="46"/>
      <c r="J22" s="134"/>
      <c r="K22" s="134"/>
      <c r="R22" s="40"/>
    </row>
    <row r="23" spans="1:21" ht="15.75" customHeight="1">
      <c r="A23" s="41" t="s">
        <v>176</v>
      </c>
      <c r="B23" s="120"/>
      <c r="C23" s="120"/>
      <c r="D23" s="120"/>
      <c r="E23" s="120"/>
      <c r="F23" s="120"/>
      <c r="G23" s="120"/>
      <c r="H23" s="120"/>
      <c r="I23" s="146"/>
      <c r="J23" s="147"/>
      <c r="K23" s="147"/>
      <c r="L23" s="120"/>
      <c r="M23" s="120"/>
      <c r="N23" s="120"/>
      <c r="O23" s="120"/>
      <c r="P23" s="120"/>
      <c r="Q23" s="120"/>
      <c r="R23" s="120"/>
      <c r="S23" s="120"/>
      <c r="T23" s="120"/>
      <c r="U23" s="121"/>
    </row>
    <row r="24" spans="1:21" ht="35.1" customHeight="1">
      <c r="A24" s="42" t="s">
        <v>141</v>
      </c>
      <c r="B24" s="42" t="s">
        <v>77</v>
      </c>
      <c r="C24" s="190" t="s">
        <v>72</v>
      </c>
      <c r="D24" s="191"/>
      <c r="E24" s="42" t="s">
        <v>142</v>
      </c>
      <c r="F24" s="42" t="s">
        <v>143</v>
      </c>
      <c r="G24" s="42" t="s">
        <v>144</v>
      </c>
      <c r="H24" s="42" t="s">
        <v>145</v>
      </c>
      <c r="I24" s="148"/>
      <c r="J24" s="149"/>
      <c r="K24" s="149"/>
      <c r="L24" s="150"/>
      <c r="M24" s="42" t="s">
        <v>141</v>
      </c>
      <c r="N24" s="42" t="s">
        <v>77</v>
      </c>
      <c r="O24" s="190" t="s">
        <v>72</v>
      </c>
      <c r="P24" s="216"/>
      <c r="Q24" s="191"/>
      <c r="R24" s="42" t="s">
        <v>142</v>
      </c>
      <c r="S24" s="42" t="s">
        <v>143</v>
      </c>
      <c r="T24" s="42" t="s">
        <v>144</v>
      </c>
      <c r="U24" s="42" t="s">
        <v>145</v>
      </c>
    </row>
    <row r="25" spans="1:21">
      <c r="A25" s="45"/>
      <c r="B25" s="100"/>
      <c r="C25" s="108"/>
      <c r="D25" s="112"/>
      <c r="E25" s="122"/>
      <c r="F25" s="69"/>
      <c r="G25" s="123"/>
      <c r="H25" s="109"/>
      <c r="I25" s="67" t="str">
        <f>IF(A25&gt;=1,(A25*E25)+(M25*R25),IF(M25&gt;=1,(M25*R25)+(A25*E25),""))</f>
        <v/>
      </c>
      <c r="J25" s="124">
        <f>H25</f>
        <v>0</v>
      </c>
      <c r="K25" s="124">
        <f>U25</f>
        <v>0</v>
      </c>
      <c r="L25" s="151"/>
      <c r="M25" s="45"/>
      <c r="N25" s="100" t="s">
        <v>177</v>
      </c>
      <c r="O25" s="108" t="s">
        <v>180</v>
      </c>
      <c r="P25" s="108"/>
      <c r="Q25" s="108"/>
      <c r="R25" s="122">
        <v>109</v>
      </c>
      <c r="S25" s="69">
        <f>R25*M25</f>
        <v>0</v>
      </c>
      <c r="T25" s="143">
        <v>10887</v>
      </c>
      <c r="U25" s="109">
        <f>(T25/20)*M25</f>
        <v>0</v>
      </c>
    </row>
    <row r="26" spans="1:21">
      <c r="A26" s="47"/>
      <c r="B26" s="99"/>
      <c r="C26" s="101"/>
      <c r="D26" s="102"/>
      <c r="E26" s="125"/>
      <c r="F26" s="72"/>
      <c r="G26" s="126"/>
      <c r="H26" s="70"/>
      <c r="I26" s="67" t="str">
        <f>IF(A26&gt;=1,(A26*E26)+(M26*R26),IF(M26&gt;=1,(M26*R26)+(A26*E26),""))</f>
        <v/>
      </c>
      <c r="J26" s="124">
        <f>H26</f>
        <v>0</v>
      </c>
      <c r="K26" s="124">
        <f>U26</f>
        <v>0</v>
      </c>
      <c r="L26" s="151"/>
      <c r="M26" s="47"/>
      <c r="N26" s="99" t="s">
        <v>178</v>
      </c>
      <c r="O26" s="101" t="s">
        <v>181</v>
      </c>
      <c r="P26" s="101"/>
      <c r="Q26" s="103"/>
      <c r="R26" s="125">
        <v>109</v>
      </c>
      <c r="S26" s="72">
        <f>R26*M26</f>
        <v>0</v>
      </c>
      <c r="T26" s="126">
        <v>11837</v>
      </c>
      <c r="U26" s="70">
        <f>(T26/20)*M26</f>
        <v>0</v>
      </c>
    </row>
    <row r="27" spans="1:21">
      <c r="A27" s="152"/>
      <c r="B27" s="153"/>
      <c r="C27" s="154"/>
      <c r="D27" s="50"/>
      <c r="E27" s="129"/>
      <c r="F27" s="73"/>
      <c r="G27" s="155"/>
      <c r="H27" s="71"/>
      <c r="I27" s="67" t="str">
        <f>IF(A27&gt;=1,(A27*E27)+(M27*R27),IF(M27&gt;=1,(M27*R27)+(A27*E27),""))</f>
        <v/>
      </c>
      <c r="J27" s="124">
        <f>H27</f>
        <v>0</v>
      </c>
      <c r="K27" s="124">
        <f>U27</f>
        <v>0</v>
      </c>
      <c r="L27" s="32"/>
      <c r="M27" s="152"/>
      <c r="N27" s="153" t="s">
        <v>179</v>
      </c>
      <c r="O27" s="154" t="s">
        <v>182</v>
      </c>
      <c r="P27" s="154"/>
      <c r="Q27" s="156"/>
      <c r="R27" s="129">
        <v>109</v>
      </c>
      <c r="S27" s="73">
        <f>R27*M27</f>
        <v>0</v>
      </c>
      <c r="T27" s="155">
        <v>10887</v>
      </c>
      <c r="U27" s="71">
        <f>(T27/20)*M27</f>
        <v>0</v>
      </c>
    </row>
    <row r="28" spans="1:21" ht="9.9499999999999993" customHeight="1">
      <c r="I28" s="46"/>
      <c r="J28" s="134"/>
      <c r="K28" s="134"/>
      <c r="R28" s="40"/>
    </row>
    <row r="29" spans="1:21" ht="9.9499999999999993" customHeight="1">
      <c r="I29" s="46"/>
      <c r="J29" s="134"/>
      <c r="K29" s="134"/>
      <c r="R29" s="40"/>
    </row>
    <row r="30" spans="1:21" ht="15.75" customHeight="1">
      <c r="A30" s="54" t="s">
        <v>162</v>
      </c>
      <c r="B30" s="18"/>
      <c r="C30" s="18"/>
      <c r="D30" s="18"/>
      <c r="E30" s="18"/>
      <c r="F30" s="18"/>
      <c r="G30" s="18"/>
      <c r="H30" s="18"/>
      <c r="I30" s="46"/>
      <c r="J30" s="134"/>
      <c r="K30" s="134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12.75" customHeight="1">
      <c r="A31" s="55">
        <v>1</v>
      </c>
      <c r="B31" s="135" t="s">
        <v>163</v>
      </c>
      <c r="C31" s="56"/>
      <c r="D31" s="43"/>
      <c r="E31" s="43"/>
      <c r="F31" s="43"/>
      <c r="G31" s="43"/>
      <c r="H31" s="43"/>
      <c r="I31" s="46"/>
      <c r="J31" s="134"/>
      <c r="K31" s="134"/>
      <c r="L31" s="44"/>
      <c r="M31" s="43"/>
      <c r="N31" s="43"/>
      <c r="O31" s="56"/>
      <c r="P31" s="56"/>
      <c r="Q31" s="56"/>
      <c r="R31" s="43"/>
      <c r="S31" s="43"/>
      <c r="T31" s="43"/>
      <c r="U31" s="43"/>
    </row>
    <row r="32" spans="1:21">
      <c r="A32" s="107">
        <v>2</v>
      </c>
      <c r="B32" s="135" t="s">
        <v>164</v>
      </c>
      <c r="C32" s="132"/>
      <c r="D32" s="51"/>
      <c r="E32" s="133"/>
      <c r="F32" s="52"/>
      <c r="G32" s="53"/>
      <c r="H32" s="53"/>
      <c r="I32" s="46"/>
      <c r="J32" s="134"/>
      <c r="K32" s="134"/>
      <c r="M32" s="105"/>
      <c r="N32" s="13"/>
      <c r="O32" s="132"/>
      <c r="P32" s="132"/>
      <c r="Q32" s="51"/>
      <c r="R32" s="133"/>
      <c r="S32" s="52"/>
      <c r="T32" s="53"/>
      <c r="U32" s="53"/>
    </row>
    <row r="33" spans="1:21">
      <c r="A33" s="107">
        <v>3</v>
      </c>
      <c r="B33" s="113" t="s">
        <v>165</v>
      </c>
      <c r="C33" s="132"/>
      <c r="D33" s="51"/>
      <c r="E33" s="133"/>
      <c r="F33" s="52"/>
      <c r="G33" s="53"/>
      <c r="H33" s="53"/>
      <c r="I33" s="46"/>
      <c r="J33" s="134"/>
      <c r="K33" s="134"/>
      <c r="M33" s="105"/>
      <c r="N33" s="13"/>
      <c r="O33" s="132"/>
      <c r="P33" s="132"/>
      <c r="Q33" s="51"/>
      <c r="R33" s="133"/>
      <c r="S33" s="52"/>
      <c r="T33" s="53"/>
      <c r="U33" s="53"/>
    </row>
    <row r="34" spans="1:21">
      <c r="A34" s="107"/>
      <c r="B34" s="135"/>
      <c r="C34" s="132"/>
      <c r="D34" s="51"/>
      <c r="E34" s="133"/>
      <c r="F34" s="52"/>
      <c r="G34" s="53"/>
      <c r="H34" s="53"/>
      <c r="I34" s="46"/>
      <c r="J34" s="134"/>
      <c r="K34" s="134"/>
      <c r="M34" s="105"/>
      <c r="N34" s="13"/>
      <c r="O34" s="132"/>
      <c r="P34" s="132"/>
      <c r="Q34" s="51"/>
      <c r="R34" s="133"/>
      <c r="S34" s="52"/>
      <c r="T34" s="53"/>
      <c r="U34" s="53"/>
    </row>
    <row r="35" spans="1:21" ht="15">
      <c r="A35" s="54" t="s">
        <v>175</v>
      </c>
      <c r="B35" s="13"/>
      <c r="C35" s="132"/>
      <c r="D35" s="51"/>
      <c r="E35" s="133"/>
      <c r="F35" s="52"/>
      <c r="G35" s="53"/>
      <c r="H35" s="53"/>
      <c r="I35" s="75" t="s">
        <v>166</v>
      </c>
      <c r="J35" s="75" t="s">
        <v>78</v>
      </c>
      <c r="K35" s="75" t="s">
        <v>167</v>
      </c>
      <c r="M35" s="105"/>
      <c r="N35" s="13"/>
      <c r="O35" s="132"/>
      <c r="P35" s="132"/>
      <c r="Q35" s="51"/>
      <c r="R35" s="133"/>
      <c r="S35" s="52"/>
      <c r="T35" s="53"/>
      <c r="U35" s="53"/>
    </row>
    <row r="36" spans="1:21" ht="15" customHeight="1">
      <c r="A36" s="55"/>
      <c r="B36" s="113"/>
      <c r="I36" s="136">
        <f>SUM(I9:I27)</f>
        <v>0</v>
      </c>
      <c r="J36" s="137">
        <f>SUM(J9:J27,K9:K27)</f>
        <v>0</v>
      </c>
      <c r="K36" s="138">
        <f>J36*(1-P5)</f>
        <v>0</v>
      </c>
      <c r="R36" s="40"/>
    </row>
    <row r="37" spans="1:21" ht="7.5" customHeight="1">
      <c r="A37" s="57"/>
      <c r="B37" s="58"/>
      <c r="I37" s="139"/>
      <c r="J37" s="140"/>
      <c r="K37" s="140"/>
    </row>
    <row r="39" spans="1:21" ht="12.95" customHeight="1">
      <c r="A39" s="141" t="s">
        <v>168</v>
      </c>
      <c r="D39" s="189"/>
      <c r="E39" s="189"/>
      <c r="F39" s="189"/>
      <c r="G39" s="189"/>
      <c r="O39" s="44"/>
      <c r="P39" s="44"/>
      <c r="Q39" s="59" t="s">
        <v>169</v>
      </c>
      <c r="R39" s="206" t="s">
        <v>170</v>
      </c>
      <c r="S39" s="207"/>
      <c r="T39" s="206" t="s">
        <v>171</v>
      </c>
      <c r="U39" s="207"/>
    </row>
    <row r="40" spans="1:21" ht="12.95" customHeight="1">
      <c r="D40" s="60" t="s">
        <v>172</v>
      </c>
      <c r="E40" s="142"/>
      <c r="F40" s="61" t="s">
        <v>173</v>
      </c>
      <c r="G40" s="142"/>
      <c r="M40" s="62" t="s">
        <v>174</v>
      </c>
      <c r="N40" s="63"/>
      <c r="O40" s="64"/>
      <c r="P40" s="65"/>
      <c r="Q40" s="66">
        <f>Wgt_667_1</f>
        <v>0</v>
      </c>
      <c r="R40" s="212">
        <f>List_667_1</f>
        <v>0</v>
      </c>
      <c r="S40" s="213"/>
      <c r="T40" s="214">
        <f>Net_667_1</f>
        <v>0</v>
      </c>
      <c r="U40" s="215"/>
    </row>
    <row r="41" spans="1:21">
      <c r="I41">
        <v>20</v>
      </c>
    </row>
    <row r="42" spans="1:21">
      <c r="I42">
        <v>40</v>
      </c>
      <c r="Q42" s="13"/>
    </row>
    <row r="43" spans="1:21">
      <c r="I43">
        <v>60</v>
      </c>
    </row>
    <row r="44" spans="1:21">
      <c r="I44">
        <v>80</v>
      </c>
    </row>
    <row r="45" spans="1:21">
      <c r="I45">
        <v>100</v>
      </c>
    </row>
    <row r="46" spans="1:21">
      <c r="I46">
        <v>120</v>
      </c>
    </row>
    <row r="47" spans="1:21">
      <c r="I47">
        <v>140</v>
      </c>
    </row>
    <row r="48" spans="1:21">
      <c r="I48">
        <v>160</v>
      </c>
    </row>
    <row r="49" spans="9:9">
      <c r="I49">
        <v>180</v>
      </c>
    </row>
    <row r="50" spans="9:9">
      <c r="I50">
        <v>200</v>
      </c>
    </row>
  </sheetData>
  <mergeCells count="30">
    <mergeCell ref="T39:U39"/>
    <mergeCell ref="R40:S40"/>
    <mergeCell ref="T40:U40"/>
    <mergeCell ref="O8:Q8"/>
    <mergeCell ref="O16:Q16"/>
    <mergeCell ref="O24:Q24"/>
    <mergeCell ref="D39:G39"/>
    <mergeCell ref="C8:D8"/>
    <mergeCell ref="C16:D16"/>
    <mergeCell ref="Q3:R5"/>
    <mergeCell ref="A4:C4"/>
    <mergeCell ref="D4:F4"/>
    <mergeCell ref="G4:M4"/>
    <mergeCell ref="N4:P4"/>
    <mergeCell ref="D5:F5"/>
    <mergeCell ref="G5:M5"/>
    <mergeCell ref="R39:S39"/>
    <mergeCell ref="C9:D9"/>
    <mergeCell ref="C10:D10"/>
    <mergeCell ref="C11:D11"/>
    <mergeCell ref="C12:D12"/>
    <mergeCell ref="C24:D24"/>
    <mergeCell ref="N2:P2"/>
    <mergeCell ref="A3:C3"/>
    <mergeCell ref="D3:F3"/>
    <mergeCell ref="G3:M3"/>
    <mergeCell ref="A1:C1"/>
    <mergeCell ref="A2:C2"/>
    <mergeCell ref="D2:F2"/>
    <mergeCell ref="G2:M2"/>
  </mergeCells>
  <phoneticPr fontId="3" type="noConversion"/>
  <dataValidations count="3">
    <dataValidation type="list" operator="equal" allowBlank="1" showInputMessage="1" showErrorMessage="1" errorTitle="Minimum Qty Required" error="Multiples of 10 only, minimum qty of 10 per line item." sqref="M21 M13" xr:uid="{00000000-0002-0000-0200-000000000000}">
      <formula1>$I$41:$I$60</formula1>
    </dataValidation>
    <dataValidation type="list" operator="equal" allowBlank="1" showInputMessage="1" showErrorMessage="1" errorTitle="Minimum Qty Required" error="Multiples of 20 only, minimum qty of 20 per line item." sqref="A9" xr:uid="{00000000-0002-0000-0200-000001000000}">
      <formula1>$I$41:$I$50</formula1>
    </dataValidation>
    <dataValidation type="list" operator="equal" allowBlank="1" showInputMessage="1" showErrorMessage="1" errorTitle="Minimum Qty Required" error="Multiples of 20 only, minimum qty of 20 per line item." sqref="A10:A12 M9:M12 M17:M20 A17:A20 M25:M27 A25:A27" xr:uid="{00000000-0002-0000-0200-000002000000}">
      <formula1>$I$41:$I$60</formula1>
    </dataValidation>
  </dataValidations>
  <printOptions horizontalCentered="1"/>
  <pageMargins left="0.25" right="0.25" top="0.5" bottom="0.25" header="0.5" footer="0.25"/>
  <pageSetup scale="85" fitToHeight="0" orientation="landscape" r:id="rId1"/>
  <headerFooter alignWithMargins="0">
    <oddFooter>&amp;L&amp;"Ingersoll Rand,Bold"&amp;13STEELCRAFT&amp;"Arial,Regular"&amp;10
&amp;"Arial,Bold"&amp;8Fax: 800-356-7178&amp;C&amp;"Arial,Bold"&amp;18FALCON STOCK ORDER FORM&amp;"Arial,Regular"&amp;10
&amp;"Arial,Bold"&amp;8Rev. 10/14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652387ACE284CBFE8F69E8583562D" ma:contentTypeVersion="6" ma:contentTypeDescription="Create a new document." ma:contentTypeScope="" ma:versionID="596c0f6c0fca3b308b270ec0204e3304">
  <xsd:schema xmlns:xsd="http://www.w3.org/2001/XMLSchema" xmlns:xs="http://www.w3.org/2001/XMLSchema" xmlns:p="http://schemas.microsoft.com/office/2006/metadata/properties" xmlns:ns2="33875895-ab93-4e32-9a55-4daa9ce80a57" targetNamespace="http://schemas.microsoft.com/office/2006/metadata/properties" ma:root="true" ma:fieldsID="1afa369d2285a49112e1a72af14674a4" ns2:_="">
    <xsd:import namespace="33875895-ab93-4e32-9a55-4daa9ce80a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year" minOccurs="0"/>
                <xsd:element ref="ns2:si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75895-ab93-4e32-9a55-4daa9ce80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year" ma:index="10" nillable="true" ma:displayName="year" ma:default="2019" ma:format="Dropdown" ma:internalName="year">
      <xsd:simpleType>
        <xsd:restriction base="dms:Choice">
          <xsd:enumeration value="2019"/>
          <xsd:enumeration value="2020"/>
          <xsd:enumeration value="2021"/>
        </xsd:restriction>
      </xsd:simpleType>
    </xsd:element>
    <xsd:element name="site" ma:index="11" nillable="true" ma:displayName="site" ma:format="Dropdown" ma:internalName="site">
      <xsd:simpleType>
        <xsd:restriction base="dms:Choice">
          <xsd:enumeration value="Steelcraft"/>
          <xsd:enumeration value="Chino"/>
          <xsd:enumeration value="Republic"/>
          <xsd:enumeration value="Atlanta"/>
          <xsd:enumeration value="Dallas"/>
          <xsd:enumeration value="Houston"/>
          <xsd:enumeration value="Orlando"/>
          <xsd:enumeration value="Universal"/>
          <xsd:enumeration value="SDP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33875895-ab93-4e32-9a55-4daa9ce80a57">2019</year>
    <site xmlns="33875895-ab93-4e32-9a55-4daa9ce80a57" xsi:nil="true"/>
  </documentManagement>
</p:properties>
</file>

<file path=customXml/itemProps1.xml><?xml version="1.0" encoding="utf-8"?>
<ds:datastoreItem xmlns:ds="http://schemas.openxmlformats.org/officeDocument/2006/customXml" ds:itemID="{6426132D-31D2-4431-A5CA-987B980BC1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EDDDE9-4A8A-413D-BA52-1A97B8239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75895-ab93-4e32-9a55-4daa9ce80a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E04DFF-F34B-4382-A230-52798CC5462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33875895-ab93-4e32-9a55-4daa9ce80a57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Falcon Order Form-Rev 0222</vt:lpstr>
      <vt:lpstr>List_667_1</vt:lpstr>
      <vt:lpstr>Net_667_1</vt:lpstr>
      <vt:lpstr>'Falcon Order Form-Rev 0222'!Print_Area</vt:lpstr>
      <vt:lpstr>Sheet2!Print_Area</vt:lpstr>
      <vt:lpstr>Wgt_663_27</vt:lpstr>
      <vt:lpstr>Wgt_667_1</vt:lpstr>
    </vt:vector>
  </TitlesOfParts>
  <Manager/>
  <Company>Ingersoll-Rand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Security Technologies</dc:creator>
  <cp:keywords/>
  <dc:description/>
  <cp:lastModifiedBy>Doose, Jason R</cp:lastModifiedBy>
  <cp:revision/>
  <dcterms:created xsi:type="dcterms:W3CDTF">2007-04-10T12:37:36Z</dcterms:created>
  <dcterms:modified xsi:type="dcterms:W3CDTF">2024-02-21T18:20:14Z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0x010100BE5652387ACE284CBFE8F69E8583562D</vt:lpwstr>
  </property>
</Properties>
</file>