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Falcon/Mar2024_Pricing_Files/FAL_Cylinders/"/>
    </mc:Choice>
  </mc:AlternateContent>
  <xr:revisionPtr revIDLastSave="0" documentId="13_ncr:1_{59AC4C2C-64DD-014D-80EC-722D494C6290}" xr6:coauthVersionLast="47" xr6:coauthVersionMax="47" xr10:uidLastSave="{00000000-0000-0000-0000-000000000000}"/>
  <bookViews>
    <workbookView xWindow="5580" yWindow="2300" windowWidth="27640" windowHeight="16940" xr2:uid="{3E76A18B-D72C-8B49-89E2-A63693C570E4}"/>
  </bookViews>
  <sheets>
    <sheet name="50 Charges" sheetId="1" r:id="rId1"/>
  </sheets>
  <externalReferences>
    <externalReference r:id="rId2"/>
    <externalReference r:id="rId3"/>
  </externalReferences>
  <definedNames>
    <definedName name="_xlnm._FilterDatabase" localSheetId="0" hidden="1">'50 Charges'!$A$1:$D$21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E19" i="1" s="1"/>
  <c r="E18" i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D6" i="1"/>
  <c r="E6" i="1" s="1"/>
  <c r="D5" i="1"/>
  <c r="E5" i="1" s="1"/>
  <c r="D4" i="1"/>
  <c r="E4" i="1" s="1"/>
  <c r="D3" i="1"/>
  <c r="E3" i="1" s="1"/>
  <c r="D2" i="1"/>
  <c r="E2" i="1" s="1"/>
  <c r="D17" i="1" l="1"/>
  <c r="E17" i="1" s="1"/>
</calcChain>
</file>

<file path=xl/sharedStrings.xml><?xml version="1.0" encoding="utf-8"?>
<sst xmlns="http://schemas.openxmlformats.org/spreadsheetml/2006/main" count="39" uniqueCount="39">
  <si>
    <t>Pn</t>
  </si>
  <si>
    <t>Description</t>
  </si>
  <si>
    <t>Current
(Baseline)</t>
  </si>
  <si>
    <t>S_TotalPrice</t>
  </si>
  <si>
    <t>50-001</t>
  </si>
  <si>
    <t>Keyed specific combo</t>
  </si>
  <si>
    <t>50-002</t>
  </si>
  <si>
    <t>Visual Key Control (VKC)</t>
  </si>
  <si>
    <t>50-003</t>
  </si>
  <si>
    <t>Non-standard code</t>
  </si>
  <si>
    <t>50-120</t>
  </si>
  <si>
    <t>Field to Factory managed key system</t>
  </si>
  <si>
    <t>50-121</t>
  </si>
  <si>
    <t>New master key bitting (field managed system)</t>
  </si>
  <si>
    <t>50-122</t>
  </si>
  <si>
    <t>New change key bitting (field managed system)</t>
  </si>
  <si>
    <t>50-123</t>
  </si>
  <si>
    <t>Bittting List for Factory systems</t>
  </si>
  <si>
    <t>50-210</t>
  </si>
  <si>
    <t>Master Keying</t>
  </si>
  <si>
    <t>50-211</t>
  </si>
  <si>
    <t>Construction keyed - split key</t>
  </si>
  <si>
    <t>50-212</t>
  </si>
  <si>
    <t>Construction keyed - Block-O-Key</t>
  </si>
  <si>
    <t>50-215F</t>
  </si>
  <si>
    <t>Extra open key</t>
  </si>
  <si>
    <t>50-216</t>
  </si>
  <si>
    <t>Concealed Key Control (CKC)</t>
  </si>
  <si>
    <t>50-217</t>
  </si>
  <si>
    <t>Stamp key symbol</t>
  </si>
  <si>
    <t>50-219</t>
  </si>
  <si>
    <t>Custom stamping charge (OBS)</t>
  </si>
  <si>
    <t>50-231F</t>
  </si>
  <si>
    <t>Construction core - handling charge</t>
  </si>
  <si>
    <t>50-232F</t>
  </si>
  <si>
    <t>Extra restricted key</t>
  </si>
  <si>
    <t>60-000</t>
  </si>
  <si>
    <t>60-001</t>
  </si>
  <si>
    <t>Pack Keys Individually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</si>
</sst>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llegion.sharepoint.com/sites/PriceBooks/Shared%20Documents/SCH_Commercial_Mechanical%20-%20Digitized/2024Feb_Price_Increase/2024Feb_Approval%20Forms/SCH_Commercial%20PB%20Approval%20Form_Steve_2024FEB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sklapheke/Desktop/Falcon/Mar2024_Pricing_Files/FAL_Cylinders/FAL%20Locks%20PB%20Approval%20Form_2024FEB_Steve.xlsx" TargetMode="External"/><Relationship Id="rId1" Type="http://schemas.openxmlformats.org/officeDocument/2006/relationships/externalLinkPath" Target="FAL%20Locks%20PB%20Approval%20Form_2024FEB_Ste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eld Assy (4-28 Proposal)"/>
      <sheetName val="PB Mapping Keys_Blank"/>
      <sheetName val="PB Mapping Keys_Cut"/>
      <sheetName val="PB Maping Keys_Master"/>
      <sheetName val="PB Mapping Cyl_KIKL"/>
      <sheetName val="PB Mapping Cyl_DB"/>
      <sheetName val="PB Mapping Cyl_MORT"/>
      <sheetName val="PB Mapping Cyl_RIM"/>
      <sheetName val="PB Mapping Cyl_IC"/>
      <sheetName val="PB Mapping Cyl_MAIL"/>
      <sheetName val="PB Mapping Cyl_CONST"/>
      <sheetName val="PB Mapping Cyl_Spec"/>
      <sheetName val="PB Mapping 50 Charges"/>
      <sheetName val="Instructions"/>
      <sheetName val="Price Increase Approval"/>
      <sheetName val="Keys_Blank"/>
      <sheetName val="Keys_Cut"/>
      <sheetName val="Keys_Master"/>
      <sheetName val="Custom_Coining"/>
      <sheetName val="Cyl_KIKL"/>
      <sheetName val="Cyl_DB"/>
      <sheetName val="Cyl_MORT"/>
      <sheetName val="Cyl_RIM"/>
      <sheetName val="CYL_IC"/>
      <sheetName val="Cyl_MAIL"/>
      <sheetName val="Cyl_Spec"/>
      <sheetName val="50 Charges"/>
      <sheetName val="Cyl_CON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Pn</v>
          </cell>
          <cell r="B1" t="str">
            <v>Describtion</v>
          </cell>
          <cell r="C1">
            <v>45078</v>
          </cell>
          <cell r="D1" t="str">
            <v>new Price</v>
          </cell>
        </row>
        <row r="2">
          <cell r="A2" t="str">
            <v>50-001</v>
          </cell>
          <cell r="B2" t="str">
            <v>Keyed specific combo</v>
          </cell>
          <cell r="C2">
            <v>13.6</v>
          </cell>
          <cell r="D2">
            <v>14.1</v>
          </cell>
        </row>
        <row r="3">
          <cell r="A3" t="str">
            <v>50-002</v>
          </cell>
          <cell r="B3" t="str">
            <v>Visual Key Control (VKC)</v>
          </cell>
          <cell r="C3">
            <v>9.1999999999999993</v>
          </cell>
          <cell r="D3">
            <v>9.6</v>
          </cell>
        </row>
        <row r="4">
          <cell r="A4" t="str">
            <v>50-003</v>
          </cell>
          <cell r="B4" t="str">
            <v>Non-standard code</v>
          </cell>
          <cell r="C4">
            <v>10</v>
          </cell>
          <cell r="D4">
            <v>10.4</v>
          </cell>
        </row>
        <row r="5">
          <cell r="A5" t="str">
            <v>50-121</v>
          </cell>
          <cell r="B5" t="str">
            <v>New master key bitting (field managed system)</v>
          </cell>
          <cell r="C5">
            <v>6</v>
          </cell>
          <cell r="D5">
            <v>6.2</v>
          </cell>
        </row>
        <row r="6">
          <cell r="A6" t="str">
            <v>50-122</v>
          </cell>
          <cell r="B6" t="str">
            <v>New change key bitting (field managed system)</v>
          </cell>
          <cell r="C6">
            <v>4.8</v>
          </cell>
          <cell r="D6">
            <v>5</v>
          </cell>
        </row>
        <row r="7">
          <cell r="A7" t="str">
            <v>50-210</v>
          </cell>
          <cell r="B7" t="str">
            <v>Master Keying</v>
          </cell>
          <cell r="C7">
            <v>27.2</v>
          </cell>
          <cell r="D7">
            <v>28.3</v>
          </cell>
        </row>
        <row r="8">
          <cell r="A8" t="str">
            <v>50-211</v>
          </cell>
          <cell r="B8" t="str">
            <v>Construction keyed - split key</v>
          </cell>
          <cell r="C8">
            <v>16.100000000000001</v>
          </cell>
          <cell r="D8">
            <v>16.7</v>
          </cell>
        </row>
        <row r="9">
          <cell r="A9" t="str">
            <v>50-214</v>
          </cell>
          <cell r="B9" t="str">
            <v>Extrac Primus Key</v>
          </cell>
          <cell r="C9">
            <v>15.6</v>
          </cell>
          <cell r="D9">
            <v>16.2</v>
          </cell>
        </row>
        <row r="10">
          <cell r="A10" t="str">
            <v>50-215</v>
          </cell>
          <cell r="B10" t="str">
            <v>Extra non Primus key</v>
          </cell>
          <cell r="C10">
            <v>5.8</v>
          </cell>
          <cell r="D10">
            <v>6</v>
          </cell>
        </row>
        <row r="11">
          <cell r="A11" t="str">
            <v>50-216</v>
          </cell>
          <cell r="B11" t="str">
            <v>Concealed Key Control (CKC)</v>
          </cell>
          <cell r="C11">
            <v>9.1999999999999993</v>
          </cell>
          <cell r="D11">
            <v>9.6</v>
          </cell>
        </row>
        <row r="12">
          <cell r="A12" t="str">
            <v>50-217</v>
          </cell>
          <cell r="B12" t="str">
            <v>Stamp key symbol</v>
          </cell>
          <cell r="C12">
            <v>3.9</v>
          </cell>
          <cell r="D12">
            <v>4.0999999999999996</v>
          </cell>
        </row>
        <row r="13">
          <cell r="A13" t="str">
            <v>50-219</v>
          </cell>
          <cell r="B13" t="str">
            <v>Custom stamping charge (OBS)</v>
          </cell>
          <cell r="C13">
            <v>6.9</v>
          </cell>
          <cell r="D13">
            <v>7.2</v>
          </cell>
        </row>
        <row r="14">
          <cell r="A14" t="str">
            <v>50-220</v>
          </cell>
          <cell r="B14" t="str">
            <v>Delete Key section</v>
          </cell>
          <cell r="C14">
            <v>6.9</v>
          </cell>
          <cell r="D14">
            <v>7.2</v>
          </cell>
        </row>
        <row r="15">
          <cell r="A15" t="str">
            <v>50-221</v>
          </cell>
          <cell r="B15" t="str">
            <v>Delete Key combo</v>
          </cell>
          <cell r="C15">
            <v>3.9</v>
          </cell>
          <cell r="D15">
            <v>4.0999999999999996</v>
          </cell>
        </row>
        <row r="16">
          <cell r="A16" t="str">
            <v>50-223</v>
          </cell>
          <cell r="B16" t="str">
            <v>Residential Master Key (RMK)</v>
          </cell>
          <cell r="C16">
            <v>3.2</v>
          </cell>
          <cell r="D16">
            <v>3.3</v>
          </cell>
        </row>
        <row r="17">
          <cell r="A17" t="str">
            <v>50-224</v>
          </cell>
          <cell r="B17" t="str">
            <v>Residential Const. Key (RCK) - lost ball</v>
          </cell>
          <cell r="C17">
            <v>3.2</v>
          </cell>
          <cell r="D17">
            <v>3.3</v>
          </cell>
        </row>
        <row r="18">
          <cell r="A18" t="str">
            <v>50-227</v>
          </cell>
          <cell r="B18" t="str">
            <v>Extra large bow key</v>
          </cell>
          <cell r="C18">
            <v>9</v>
          </cell>
          <cell r="D18">
            <v>9.4</v>
          </cell>
        </row>
        <row r="19">
          <cell r="A19" t="str">
            <v>50-228</v>
          </cell>
          <cell r="B19" t="str">
            <v>Large/Access sub for standard bow</v>
          </cell>
          <cell r="C19">
            <v>4.0999999999999996</v>
          </cell>
          <cell r="D19">
            <v>4.3</v>
          </cell>
        </row>
        <row r="20">
          <cell r="A20" t="str">
            <v>50-229</v>
          </cell>
          <cell r="B20" t="str">
            <v>Serial Number stamp</v>
          </cell>
          <cell r="C20">
            <v>4</v>
          </cell>
          <cell r="D20">
            <v>4.2</v>
          </cell>
        </row>
        <row r="21">
          <cell r="A21" t="str">
            <v>50-231</v>
          </cell>
          <cell r="B21" t="str">
            <v>Construction core - handling charge</v>
          </cell>
          <cell r="C21">
            <v>14</v>
          </cell>
          <cell r="D21">
            <v>14.6</v>
          </cell>
        </row>
        <row r="22">
          <cell r="A22" t="str">
            <v>50-232</v>
          </cell>
          <cell r="B22" t="str">
            <v>Extra restriced key</v>
          </cell>
          <cell r="C22">
            <v>11.2</v>
          </cell>
          <cell r="D22">
            <v>11.6</v>
          </cell>
        </row>
        <row r="23">
          <cell r="A23" t="str">
            <v>50-233</v>
          </cell>
          <cell r="B23" t="str">
            <v>Bitting stamp</v>
          </cell>
          <cell r="C23">
            <v>10</v>
          </cell>
          <cell r="D23">
            <v>10.4</v>
          </cell>
        </row>
        <row r="24">
          <cell r="A24" t="str">
            <v>60-601</v>
          </cell>
          <cell r="C24">
            <v>0.8</v>
          </cell>
          <cell r="D24">
            <v>0.8</v>
          </cell>
        </row>
        <row r="25">
          <cell r="A25" t="str">
            <v>60-001</v>
          </cell>
          <cell r="B25" t="str">
            <v>Pack Keys Individually</v>
          </cell>
          <cell r="C25">
            <v>0.8</v>
          </cell>
          <cell r="D25">
            <v>0.8</v>
          </cell>
        </row>
        <row r="26">
          <cell r="A26" t="str">
            <v>LKB</v>
          </cell>
          <cell r="B26" t="str">
            <v>Less Key Blanks</v>
          </cell>
          <cell r="C26">
            <v>23.4</v>
          </cell>
          <cell r="D26">
            <v>24.2</v>
          </cell>
        </row>
        <row r="27">
          <cell r="A27" t="str">
            <v>50-123</v>
          </cell>
          <cell r="B27" t="str">
            <v>Bittting List for Factory systems</v>
          </cell>
          <cell r="C27">
            <v>322</v>
          </cell>
          <cell r="D27">
            <v>335</v>
          </cell>
        </row>
        <row r="28">
          <cell r="A28" t="str">
            <v>50-120</v>
          </cell>
          <cell r="B28" t="str">
            <v>Field to Factory managed key system</v>
          </cell>
          <cell r="C28">
            <v>47.8</v>
          </cell>
          <cell r="D28">
            <v>49.7</v>
          </cell>
        </row>
      </sheetData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ield Assy (4-28 Proposal)"/>
      <sheetName val="Falcon"/>
      <sheetName val="Keys_Blank"/>
      <sheetName val="Keys_Cut"/>
      <sheetName val="Cyl_KIKL"/>
      <sheetName val="Cyl_DB"/>
      <sheetName val="Cyl_MORT"/>
      <sheetName val="Cyl_RIM"/>
      <sheetName val="CYL_IC"/>
      <sheetName val="Cyl_MAIL"/>
      <sheetName val="Cyl_CONST"/>
      <sheetName val="50 Charges"/>
      <sheetName val="Cabinet Locks"/>
      <sheetName val="Cyl Adj by Lock"/>
      <sheetName val="Cyl Adj for Mapping"/>
      <sheetName val="Instructions"/>
      <sheetName val="Sheet1"/>
    </sheetNames>
    <sheetDataSet>
      <sheetData sheetId="0"/>
      <sheetData sheetId="1">
        <row r="54">
          <cell r="K54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9E9B9-D4F3-5B4D-A091-9B6D33E995E5}">
  <sheetPr>
    <tabColor rgb="FF00B050"/>
  </sheetPr>
  <dimension ref="A1:E19"/>
  <sheetViews>
    <sheetView showGridLines="0" tabSelected="1" zoomScaleNormal="100" workbookViewId="0">
      <selection activeCell="G18" sqref="G18"/>
    </sheetView>
  </sheetViews>
  <sheetFormatPr baseColWidth="10" defaultColWidth="8.6640625" defaultRowHeight="15" x14ac:dyDescent="0.2"/>
  <cols>
    <col min="1" max="1" width="12.33203125" style="3" bestFit="1" customWidth="1"/>
    <col min="2" max="2" width="45.5" customWidth="1"/>
    <col min="3" max="3" width="13" customWidth="1"/>
    <col min="4" max="4" width="14.1640625" bestFit="1" customWidth="1"/>
    <col min="9" max="9" width="14.33203125" bestFit="1" customWidth="1"/>
    <col min="10" max="10" width="12.33203125" bestFit="1" customWidth="1"/>
  </cols>
  <sheetData>
    <row r="1" spans="1:5" s="2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/>
    </row>
    <row r="2" spans="1:5" x14ac:dyDescent="0.2">
      <c r="A2" s="1" t="s">
        <v>4</v>
      </c>
      <c r="B2" s="1" t="s">
        <v>5</v>
      </c>
      <c r="C2" s="1">
        <v>13.6</v>
      </c>
      <c r="D2" s="1">
        <f>VLOOKUP(A2,'[1]50 Charges'!$A:$D,4,FALSE)</f>
        <v>14.1</v>
      </c>
      <c r="E2" s="1">
        <f>D2/C2-1</f>
        <v>3.6764705882353033E-2</v>
      </c>
    </row>
    <row r="3" spans="1:5" x14ac:dyDescent="0.2">
      <c r="A3" s="1" t="s">
        <v>6</v>
      </c>
      <c r="B3" s="1" t="s">
        <v>7</v>
      </c>
      <c r="C3" s="1">
        <v>9.1999999999999993</v>
      </c>
      <c r="D3" s="1">
        <f>VLOOKUP(A3,'[1]50 Charges'!$A:$D,4,FALSE)</f>
        <v>9.6</v>
      </c>
      <c r="E3" s="1">
        <f t="shared" ref="E3:E19" si="0">D3/C3-1</f>
        <v>4.3478260869565188E-2</v>
      </c>
    </row>
    <row r="4" spans="1:5" x14ac:dyDescent="0.2">
      <c r="A4" s="1" t="s">
        <v>8</v>
      </c>
      <c r="B4" s="1" t="s">
        <v>9</v>
      </c>
      <c r="C4" s="1">
        <v>10</v>
      </c>
      <c r="D4" s="1">
        <f>VLOOKUP(A4,'[1]50 Charges'!$A:$D,4,FALSE)</f>
        <v>10.4</v>
      </c>
      <c r="E4" s="1">
        <f t="shared" si="0"/>
        <v>4.0000000000000036E-2</v>
      </c>
    </row>
    <row r="5" spans="1:5" x14ac:dyDescent="0.2">
      <c r="A5" s="1" t="s">
        <v>10</v>
      </c>
      <c r="B5" s="1" t="s">
        <v>11</v>
      </c>
      <c r="C5" s="1">
        <v>47.8</v>
      </c>
      <c r="D5" s="1">
        <f>VLOOKUP(A5,'[1]50 Charges'!$A:$D,4,FALSE)</f>
        <v>49.7</v>
      </c>
      <c r="E5" s="1">
        <f t="shared" si="0"/>
        <v>3.9748953974895418E-2</v>
      </c>
    </row>
    <row r="6" spans="1:5" x14ac:dyDescent="0.2">
      <c r="A6" s="1" t="s">
        <v>12</v>
      </c>
      <c r="B6" s="1" t="s">
        <v>13</v>
      </c>
      <c r="C6" s="1">
        <v>6</v>
      </c>
      <c r="D6" s="1">
        <f>VLOOKUP(A6,'[1]50 Charges'!$A:$D,4,FALSE)</f>
        <v>6.2</v>
      </c>
      <c r="E6" s="1">
        <f t="shared" si="0"/>
        <v>3.3333333333333437E-2</v>
      </c>
    </row>
    <row r="7" spans="1:5" x14ac:dyDescent="0.2">
      <c r="A7" s="1" t="s">
        <v>14</v>
      </c>
      <c r="B7" s="1" t="s">
        <v>15</v>
      </c>
      <c r="C7" s="1">
        <v>4.8</v>
      </c>
      <c r="D7" s="1">
        <f>VLOOKUP(A7,'[1]50 Charges'!$A:$D,4,FALSE)</f>
        <v>5</v>
      </c>
      <c r="E7" s="1">
        <f t="shared" si="0"/>
        <v>4.1666666666666741E-2</v>
      </c>
    </row>
    <row r="8" spans="1:5" x14ac:dyDescent="0.2">
      <c r="A8" s="1" t="s">
        <v>16</v>
      </c>
      <c r="B8" s="1" t="s">
        <v>17</v>
      </c>
      <c r="C8" s="1">
        <v>322</v>
      </c>
      <c r="D8" s="1">
        <f>VLOOKUP(A8,'[1]50 Charges'!$A:$D,4,FALSE)</f>
        <v>335</v>
      </c>
      <c r="E8" s="1">
        <f t="shared" si="0"/>
        <v>4.0372670807453437E-2</v>
      </c>
    </row>
    <row r="9" spans="1:5" x14ac:dyDescent="0.2">
      <c r="A9" s="1" t="s">
        <v>18</v>
      </c>
      <c r="B9" s="1" t="s">
        <v>19</v>
      </c>
      <c r="C9" s="1">
        <v>27.2</v>
      </c>
      <c r="D9" s="1">
        <f>VLOOKUP(A9,'[1]50 Charges'!$A:$D,4,FALSE)</f>
        <v>28.3</v>
      </c>
      <c r="E9" s="1">
        <f t="shared" si="0"/>
        <v>4.0441176470588314E-2</v>
      </c>
    </row>
    <row r="10" spans="1:5" x14ac:dyDescent="0.2">
      <c r="A10" s="1" t="s">
        <v>20</v>
      </c>
      <c r="B10" s="1" t="s">
        <v>21</v>
      </c>
      <c r="C10" s="1">
        <v>16.100000000000001</v>
      </c>
      <c r="D10" s="1">
        <f>VLOOKUP(A10,'[1]50 Charges'!$A:$D,4,FALSE)</f>
        <v>16.7</v>
      </c>
      <c r="E10" s="1">
        <f t="shared" si="0"/>
        <v>3.7267080745341463E-2</v>
      </c>
    </row>
    <row r="11" spans="1:5" x14ac:dyDescent="0.2">
      <c r="A11" s="1" t="s">
        <v>22</v>
      </c>
      <c r="B11" s="1" t="s">
        <v>23</v>
      </c>
      <c r="C11" s="1">
        <v>16.100000000000001</v>
      </c>
      <c r="D11" s="1">
        <f>D10</f>
        <v>16.7</v>
      </c>
      <c r="E11" s="1">
        <f t="shared" si="0"/>
        <v>3.7267080745341463E-2</v>
      </c>
    </row>
    <row r="12" spans="1:5" x14ac:dyDescent="0.2">
      <c r="A12" s="1" t="s">
        <v>24</v>
      </c>
      <c r="B12" s="1" t="s">
        <v>25</v>
      </c>
      <c r="C12" s="1">
        <v>5.4</v>
      </c>
      <c r="D12" s="1">
        <f>VLOOKUP("50-215",'[1]50 Charges'!$A:$D,4,FALSE)-0.3</f>
        <v>5.7</v>
      </c>
      <c r="E12" s="1">
        <f t="shared" si="0"/>
        <v>5.555555555555558E-2</v>
      </c>
    </row>
    <row r="13" spans="1:5" x14ac:dyDescent="0.2">
      <c r="A13" s="1" t="s">
        <v>26</v>
      </c>
      <c r="B13" s="1" t="s">
        <v>27</v>
      </c>
      <c r="C13" s="1">
        <v>9.1999999999999993</v>
      </c>
      <c r="D13" s="1">
        <f>VLOOKUP(A13,'[1]50 Charges'!$A:$D,4,FALSE)</f>
        <v>9.6</v>
      </c>
      <c r="E13" s="1">
        <f t="shared" si="0"/>
        <v>4.3478260869565188E-2</v>
      </c>
    </row>
    <row r="14" spans="1:5" x14ac:dyDescent="0.2">
      <c r="A14" s="1" t="s">
        <v>28</v>
      </c>
      <c r="B14" s="1" t="s">
        <v>29</v>
      </c>
      <c r="C14" s="1">
        <v>3.9</v>
      </c>
      <c r="D14" s="1">
        <f>VLOOKUP(A14,'[1]50 Charges'!$A:$D,4,FALSE)</f>
        <v>4.0999999999999996</v>
      </c>
      <c r="E14" s="1">
        <f t="shared" si="0"/>
        <v>5.1282051282051322E-2</v>
      </c>
    </row>
    <row r="15" spans="1:5" x14ac:dyDescent="0.2">
      <c r="A15" s="1" t="s">
        <v>30</v>
      </c>
      <c r="B15" s="1" t="s">
        <v>31</v>
      </c>
      <c r="C15" s="1">
        <v>6.9</v>
      </c>
      <c r="D15" s="1">
        <f>VLOOKUP(A15,'[1]50 Charges'!$A:$D,4,FALSE)</f>
        <v>7.2</v>
      </c>
      <c r="E15" s="1">
        <f t="shared" si="0"/>
        <v>4.3478260869565188E-2</v>
      </c>
    </row>
    <row r="16" spans="1:5" x14ac:dyDescent="0.2">
      <c r="A16" s="1" t="s">
        <v>32</v>
      </c>
      <c r="B16" s="1" t="s">
        <v>33</v>
      </c>
      <c r="C16" s="1">
        <v>13</v>
      </c>
      <c r="D16" s="1">
        <f>VLOOKUP("50-231",'[1]50 Charges'!$A:$D,4,FALSE)-1</f>
        <v>13.6</v>
      </c>
      <c r="E16" s="1">
        <f t="shared" si="0"/>
        <v>4.6153846153846212E-2</v>
      </c>
    </row>
    <row r="17" spans="1:5" x14ac:dyDescent="0.2">
      <c r="A17" s="1" t="s">
        <v>34</v>
      </c>
      <c r="B17" s="1" t="s">
        <v>35</v>
      </c>
      <c r="C17" s="1">
        <v>6.4</v>
      </c>
      <c r="D17" s="1">
        <f>D12+[2]Falcon!$K$54</f>
        <v>6.7</v>
      </c>
      <c r="E17" s="1">
        <f t="shared" si="0"/>
        <v>4.6875E-2</v>
      </c>
    </row>
    <row r="18" spans="1:5" x14ac:dyDescent="0.2">
      <c r="A18" s="1" t="s">
        <v>36</v>
      </c>
      <c r="B18" s="1"/>
      <c r="C18" s="1">
        <v>0</v>
      </c>
      <c r="D18" s="1">
        <v>0</v>
      </c>
      <c r="E18" s="1" t="e">
        <f t="shared" si="0"/>
        <v>#DIV/0!</v>
      </c>
    </row>
    <row r="19" spans="1:5" x14ac:dyDescent="0.2">
      <c r="A19" s="1" t="s">
        <v>37</v>
      </c>
      <c r="B19" s="1" t="s">
        <v>38</v>
      </c>
      <c r="C19" s="1">
        <v>0.8</v>
      </c>
      <c r="D19" s="1">
        <f>VLOOKUP(A19,'[1]50 Charges'!$A:$D,4,FALSE)</f>
        <v>0.8</v>
      </c>
      <c r="E19" s="1">
        <f t="shared" si="0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50 Charges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2023-11-09T15:45:36Z</dcterms:created>
  <dcterms:modified xsi:type="dcterms:W3CDTF">2023-11-09T15:54:39Z</dcterms:modified>
</cp:coreProperties>
</file>